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embeddings/oleObject2.bin" ContentType="application/vnd.openxmlformats-officedocument.oleObject"/>
  <Override PartName="/xl/comments3.xml" ContentType="application/vnd.openxmlformats-officedocument.spreadsheetml.comments+xml"/>
  <Override PartName="/xl/drawings/drawing3.xml" ContentType="application/vnd.openxmlformats-officedocument.drawing+xml"/>
  <Override PartName="/xl/embeddings/oleObject3.bin" ContentType="application/vnd.openxmlformats-officedocument.oleObject"/>
  <Override PartName="/xl/drawings/drawing4.xml" ContentType="application/vnd.openxmlformats-officedocument.drawing+xml"/>
  <Override PartName="/xl/embeddings/oleObject4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ygh20\Documents\score\"/>
    </mc:Choice>
  </mc:AlternateContent>
  <xr:revisionPtr revIDLastSave="0" documentId="13_ncr:1_{97DA8608-BCEF-4E04-A1CA-AABACAFCA2D3}" xr6:coauthVersionLast="47" xr6:coauthVersionMax="47" xr10:uidLastSave="{00000000-0000-0000-0000-000000000000}"/>
  <bookViews>
    <workbookView xWindow="5770" yWindow="540" windowWidth="18340" windowHeight="13100" tabRatio="760" xr2:uid="{00000000-000D-0000-FFFF-FFFF00000000}"/>
  </bookViews>
  <sheets>
    <sheet name="試合情報とｻｲﾝ用①印刷" sheetId="4" r:id="rId1"/>
    <sheet name="入力と①ｽｺｱ重ね印刷" sheetId="2" r:id="rId2"/>
    <sheet name="②③④完成ｽｺｱｼｰﾄ印刷" sheetId="8" r:id="rId3"/>
    <sheet name="ﾗﾝﾆﾝｸﾞｽｺｱ印刷" sheetId="3" r:id="rId4"/>
    <sheet name="ﾗﾝﾆﾝｸﾞｽｺｱ96" sheetId="9" r:id="rId5"/>
  </sheets>
  <definedNames>
    <definedName name="_xlnm.Print_Area" localSheetId="4">ﾗﾝﾆﾝｸﾞｽｺｱ96!$A$1:$AE$63</definedName>
    <definedName name="_xlnm.Print_Area" localSheetId="3">ﾗﾝﾆﾝｸﾞｽｺｱ印刷!$A$1:$AE$64</definedName>
    <definedName name="_xlnm.Print_Area" localSheetId="0">試合情報とｻｲﾝ用①印刷!$AL$541:$BP$594</definedName>
    <definedName name="_xlnm.Print_Area" localSheetId="1">入力と①ｽｺｱ重ね印刷!$DA$168:$ED$221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36" i="9" l="1"/>
  <c r="U36" i="9"/>
  <c r="T36" i="9"/>
  <c r="S36" i="9"/>
  <c r="R36" i="9"/>
  <c r="Q36" i="9"/>
  <c r="P36" i="9"/>
  <c r="O36" i="9"/>
  <c r="V35" i="9"/>
  <c r="U35" i="9"/>
  <c r="T35" i="9"/>
  <c r="S35" i="9"/>
  <c r="R35" i="9"/>
  <c r="Q35" i="9"/>
  <c r="P35" i="9"/>
  <c r="O35" i="9"/>
  <c r="V34" i="9"/>
  <c r="U34" i="9"/>
  <c r="T34" i="9"/>
  <c r="S34" i="9"/>
  <c r="R34" i="9"/>
  <c r="Q34" i="9"/>
  <c r="P34" i="9"/>
  <c r="O34" i="9"/>
  <c r="V33" i="9"/>
  <c r="U33" i="9"/>
  <c r="T33" i="9"/>
  <c r="S33" i="9"/>
  <c r="R33" i="9"/>
  <c r="Q33" i="9"/>
  <c r="P33" i="9"/>
  <c r="O33" i="9"/>
  <c r="V32" i="9"/>
  <c r="U32" i="9"/>
  <c r="T32" i="9"/>
  <c r="S32" i="9"/>
  <c r="R32" i="9"/>
  <c r="Q32" i="9"/>
  <c r="P32" i="9"/>
  <c r="O32" i="9"/>
  <c r="V31" i="9"/>
  <c r="U31" i="9"/>
  <c r="T31" i="9"/>
  <c r="S31" i="9"/>
  <c r="R31" i="9"/>
  <c r="Q31" i="9"/>
  <c r="P31" i="9"/>
  <c r="O31" i="9"/>
  <c r="V30" i="9"/>
  <c r="U30" i="9"/>
  <c r="T30" i="9"/>
  <c r="S30" i="9"/>
  <c r="R30" i="9"/>
  <c r="Q30" i="9"/>
  <c r="P30" i="9"/>
  <c r="O30" i="9"/>
  <c r="V29" i="9"/>
  <c r="U29" i="9"/>
  <c r="T29" i="9"/>
  <c r="S29" i="9"/>
  <c r="R29" i="9"/>
  <c r="Q29" i="9"/>
  <c r="P29" i="9"/>
  <c r="O29" i="9"/>
  <c r="V28" i="9"/>
  <c r="U28" i="9"/>
  <c r="T28" i="9"/>
  <c r="S28" i="9"/>
  <c r="R28" i="9"/>
  <c r="Q28" i="9"/>
  <c r="P28" i="9"/>
  <c r="O28" i="9"/>
  <c r="V27" i="9"/>
  <c r="U27" i="9"/>
  <c r="T27" i="9"/>
  <c r="S27" i="9"/>
  <c r="R27" i="9"/>
  <c r="Q27" i="9"/>
  <c r="P27" i="9"/>
  <c r="O27" i="9"/>
  <c r="V26" i="9"/>
  <c r="U26" i="9"/>
  <c r="T26" i="9"/>
  <c r="S26" i="9"/>
  <c r="R26" i="9"/>
  <c r="Q26" i="9"/>
  <c r="P26" i="9"/>
  <c r="O26" i="9"/>
  <c r="V25" i="9"/>
  <c r="U25" i="9"/>
  <c r="T25" i="9"/>
  <c r="S25" i="9"/>
  <c r="R25" i="9"/>
  <c r="Q25" i="9"/>
  <c r="P25" i="9"/>
  <c r="O25" i="9"/>
  <c r="V24" i="9"/>
  <c r="U24" i="9"/>
  <c r="T24" i="9"/>
  <c r="S24" i="9"/>
  <c r="R24" i="9"/>
  <c r="Q24" i="9"/>
  <c r="P24" i="9"/>
  <c r="O24" i="9"/>
  <c r="V23" i="9"/>
  <c r="U23" i="9"/>
  <c r="T23" i="9"/>
  <c r="S23" i="9"/>
  <c r="R23" i="9"/>
  <c r="Q23" i="9"/>
  <c r="P23" i="9"/>
  <c r="O23" i="9"/>
  <c r="V22" i="9"/>
  <c r="U22" i="9"/>
  <c r="T22" i="9"/>
  <c r="S22" i="9"/>
  <c r="R22" i="9"/>
  <c r="Q22" i="9"/>
  <c r="P22" i="9"/>
  <c r="O22" i="9"/>
  <c r="V21" i="9"/>
  <c r="U21" i="9"/>
  <c r="T21" i="9"/>
  <c r="S21" i="9"/>
  <c r="R21" i="9"/>
  <c r="Q21" i="9"/>
  <c r="P21" i="9"/>
  <c r="O21" i="9"/>
  <c r="V20" i="9"/>
  <c r="U20" i="9"/>
  <c r="T20" i="9"/>
  <c r="S20" i="9"/>
  <c r="R20" i="9"/>
  <c r="Q20" i="9"/>
  <c r="P20" i="9"/>
  <c r="O20" i="9"/>
  <c r="V19" i="9"/>
  <c r="U19" i="9"/>
  <c r="T19" i="9"/>
  <c r="S19" i="9"/>
  <c r="R19" i="9"/>
  <c r="Q19" i="9"/>
  <c r="P19" i="9"/>
  <c r="O19" i="9"/>
  <c r="V18" i="9"/>
  <c r="U18" i="9"/>
  <c r="T18" i="9"/>
  <c r="S18" i="9"/>
  <c r="R18" i="9"/>
  <c r="Q18" i="9"/>
  <c r="P18" i="9"/>
  <c r="O18" i="9"/>
  <c r="V17" i="9"/>
  <c r="U17" i="9"/>
  <c r="T17" i="9"/>
  <c r="S17" i="9"/>
  <c r="R17" i="9"/>
  <c r="Q17" i="9"/>
  <c r="P17" i="9"/>
  <c r="O17" i="9"/>
  <c r="V16" i="9"/>
  <c r="U16" i="9"/>
  <c r="T16" i="9"/>
  <c r="S16" i="9"/>
  <c r="R16" i="9"/>
  <c r="Q16" i="9"/>
  <c r="P16" i="9"/>
  <c r="O16" i="9"/>
  <c r="A61" i="9"/>
  <c r="X35" i="2" l="1"/>
  <c r="X59" i="2" s="1"/>
  <c r="X83" i="2" s="1"/>
  <c r="X107" i="2" s="1"/>
  <c r="X131" i="2" s="1"/>
  <c r="AE35" i="2"/>
  <c r="AE59" i="2" s="1"/>
  <c r="AE83" i="2" s="1"/>
  <c r="AE107" i="2" s="1"/>
  <c r="AE131" i="2" s="1"/>
  <c r="Y50" i="2"/>
  <c r="Y74" i="2" s="1"/>
  <c r="Y98" i="2" s="1"/>
  <c r="Y122" i="2" s="1"/>
  <c r="Y146" i="2" s="1"/>
  <c r="Y51" i="2"/>
  <c r="Y75" i="2" s="1"/>
  <c r="Y99" i="2" s="1"/>
  <c r="Y123" i="2" s="1"/>
  <c r="Y147" i="2" s="1"/>
  <c r="Y52" i="2"/>
  <c r="Y76" i="2" s="1"/>
  <c r="Y100" i="2" s="1"/>
  <c r="Y124" i="2" s="1"/>
  <c r="Y148" i="2" s="1"/>
  <c r="Y53" i="2"/>
  <c r="Y77" i="2" s="1"/>
  <c r="Y101" i="2" s="1"/>
  <c r="Y125" i="2" s="1"/>
  <c r="Y149" i="2" s="1"/>
  <c r="C15" i="8" l="1"/>
  <c r="E15" i="8"/>
  <c r="DE182" i="2" l="1"/>
  <c r="DC182" i="2"/>
  <c r="J3" i="2" l="1"/>
  <c r="B3" i="2"/>
  <c r="I8" i="9" s="1"/>
  <c r="V7" i="9" l="1"/>
  <c r="I155" i="2" l="1"/>
  <c r="J155" i="2"/>
  <c r="K155" i="2"/>
  <c r="Q61" i="9" s="1"/>
  <c r="L155" i="2"/>
  <c r="R61" i="9" s="1"/>
  <c r="M155" i="2"/>
  <c r="N155" i="2"/>
  <c r="T61" i="9" s="1"/>
  <c r="O155" i="2"/>
  <c r="U61" i="9" s="1"/>
  <c r="P155" i="2"/>
  <c r="V61" i="9" s="1"/>
  <c r="S61" i="9"/>
  <c r="P61" i="9"/>
  <c r="O61" i="9"/>
  <c r="V51" i="9"/>
  <c r="I109" i="2"/>
  <c r="J109" i="2"/>
  <c r="P15" i="9" s="1"/>
  <c r="K109" i="2"/>
  <c r="Q15" i="9" s="1"/>
  <c r="L109" i="2"/>
  <c r="R15" i="9" s="1"/>
  <c r="M109" i="2"/>
  <c r="S15" i="9" s="1"/>
  <c r="N109" i="2"/>
  <c r="T15" i="9" s="1"/>
  <c r="O109" i="2"/>
  <c r="U15" i="9" s="1"/>
  <c r="P109" i="2"/>
  <c r="V15" i="9" s="1"/>
  <c r="I110" i="2"/>
  <c r="J110" i="2"/>
  <c r="K110" i="2"/>
  <c r="L110" i="2"/>
  <c r="M110" i="2"/>
  <c r="N110" i="2"/>
  <c r="O110" i="2"/>
  <c r="P110" i="2"/>
  <c r="I111" i="2"/>
  <c r="J111" i="2"/>
  <c r="K111" i="2"/>
  <c r="L111" i="2"/>
  <c r="M111" i="2"/>
  <c r="N111" i="2"/>
  <c r="O111" i="2"/>
  <c r="P111" i="2"/>
  <c r="I112" i="2"/>
  <c r="J112" i="2"/>
  <c r="K112" i="2"/>
  <c r="L112" i="2"/>
  <c r="M112" i="2"/>
  <c r="N112" i="2"/>
  <c r="O112" i="2"/>
  <c r="P112" i="2"/>
  <c r="I113" i="2"/>
  <c r="J113" i="2"/>
  <c r="K113" i="2"/>
  <c r="L113" i="2"/>
  <c r="M113" i="2"/>
  <c r="N113" i="2"/>
  <c r="O113" i="2"/>
  <c r="P113" i="2"/>
  <c r="I114" i="2"/>
  <c r="J114" i="2"/>
  <c r="K114" i="2"/>
  <c r="L114" i="2"/>
  <c r="M114" i="2"/>
  <c r="N114" i="2"/>
  <c r="O114" i="2"/>
  <c r="P114" i="2"/>
  <c r="I115" i="2"/>
  <c r="J115" i="2"/>
  <c r="K115" i="2"/>
  <c r="L115" i="2"/>
  <c r="M115" i="2"/>
  <c r="N115" i="2"/>
  <c r="O115" i="2"/>
  <c r="P115" i="2"/>
  <c r="I116" i="2"/>
  <c r="J116" i="2"/>
  <c r="K116" i="2"/>
  <c r="L116" i="2"/>
  <c r="M116" i="2"/>
  <c r="N116" i="2"/>
  <c r="O116" i="2"/>
  <c r="P116" i="2"/>
  <c r="I117" i="2"/>
  <c r="J117" i="2"/>
  <c r="K117" i="2"/>
  <c r="L117" i="2"/>
  <c r="M117" i="2"/>
  <c r="N117" i="2"/>
  <c r="O117" i="2"/>
  <c r="P117" i="2"/>
  <c r="I118" i="2"/>
  <c r="J118" i="2"/>
  <c r="K118" i="2"/>
  <c r="L118" i="2"/>
  <c r="M118" i="2"/>
  <c r="N118" i="2"/>
  <c r="O118" i="2"/>
  <c r="P118" i="2"/>
  <c r="I119" i="2"/>
  <c r="J119" i="2"/>
  <c r="K119" i="2"/>
  <c r="L119" i="2"/>
  <c r="M119" i="2"/>
  <c r="N119" i="2"/>
  <c r="O119" i="2"/>
  <c r="P119" i="2"/>
  <c r="I120" i="2"/>
  <c r="J120" i="2"/>
  <c r="K120" i="2"/>
  <c r="L120" i="2"/>
  <c r="M120" i="2"/>
  <c r="N120" i="2"/>
  <c r="O120" i="2"/>
  <c r="P120" i="2"/>
  <c r="I121" i="2"/>
  <c r="J121" i="2"/>
  <c r="K121" i="2"/>
  <c r="L121" i="2"/>
  <c r="M121" i="2"/>
  <c r="N121" i="2"/>
  <c r="O121" i="2"/>
  <c r="P121" i="2"/>
  <c r="I122" i="2"/>
  <c r="J122" i="2"/>
  <c r="K122" i="2"/>
  <c r="L122" i="2"/>
  <c r="M122" i="2"/>
  <c r="N122" i="2"/>
  <c r="O122" i="2"/>
  <c r="P122" i="2"/>
  <c r="I123" i="2"/>
  <c r="J123" i="2"/>
  <c r="K123" i="2"/>
  <c r="L123" i="2"/>
  <c r="M123" i="2"/>
  <c r="N123" i="2"/>
  <c r="O123" i="2"/>
  <c r="P123" i="2"/>
  <c r="I124" i="2"/>
  <c r="J124" i="2"/>
  <c r="K124" i="2"/>
  <c r="L124" i="2"/>
  <c r="M124" i="2"/>
  <c r="N124" i="2"/>
  <c r="O124" i="2"/>
  <c r="P124" i="2"/>
  <c r="I125" i="2"/>
  <c r="J125" i="2"/>
  <c r="K125" i="2"/>
  <c r="L125" i="2"/>
  <c r="M125" i="2"/>
  <c r="N125" i="2"/>
  <c r="O125" i="2"/>
  <c r="P125" i="2"/>
  <c r="I126" i="2"/>
  <c r="J126" i="2"/>
  <c r="K126" i="2"/>
  <c r="L126" i="2"/>
  <c r="M126" i="2"/>
  <c r="N126" i="2"/>
  <c r="O126" i="2"/>
  <c r="P126" i="2"/>
  <c r="I127" i="2"/>
  <c r="J127" i="2"/>
  <c r="K127" i="2"/>
  <c r="L127" i="2"/>
  <c r="M127" i="2"/>
  <c r="N127" i="2"/>
  <c r="O127" i="2"/>
  <c r="P127" i="2"/>
  <c r="I128" i="2"/>
  <c r="J128" i="2"/>
  <c r="K128" i="2"/>
  <c r="L128" i="2"/>
  <c r="M128" i="2"/>
  <c r="N128" i="2"/>
  <c r="O128" i="2"/>
  <c r="P128" i="2"/>
  <c r="I129" i="2"/>
  <c r="J129" i="2"/>
  <c r="K129" i="2"/>
  <c r="L129" i="2"/>
  <c r="M129" i="2"/>
  <c r="N129" i="2"/>
  <c r="O129" i="2"/>
  <c r="P129" i="2"/>
  <c r="I130" i="2"/>
  <c r="J130" i="2"/>
  <c r="K130" i="2"/>
  <c r="L130" i="2"/>
  <c r="M130" i="2"/>
  <c r="N130" i="2"/>
  <c r="O130" i="2"/>
  <c r="P130" i="2"/>
  <c r="I131" i="2"/>
  <c r="O37" i="9" s="1"/>
  <c r="J131" i="2"/>
  <c r="P37" i="9" s="1"/>
  <c r="K131" i="2"/>
  <c r="Q37" i="9" s="1"/>
  <c r="L131" i="2"/>
  <c r="R37" i="9" s="1"/>
  <c r="M131" i="2"/>
  <c r="S37" i="9" s="1"/>
  <c r="N131" i="2"/>
  <c r="T37" i="9" s="1"/>
  <c r="O131" i="2"/>
  <c r="U37" i="9" s="1"/>
  <c r="P131" i="2"/>
  <c r="V37" i="9" s="1"/>
  <c r="I132" i="2"/>
  <c r="O38" i="9" s="1"/>
  <c r="J132" i="2"/>
  <c r="P38" i="9" s="1"/>
  <c r="K132" i="2"/>
  <c r="Q38" i="9" s="1"/>
  <c r="L132" i="2"/>
  <c r="R38" i="9" s="1"/>
  <c r="M132" i="2"/>
  <c r="S38" i="9" s="1"/>
  <c r="N132" i="2"/>
  <c r="T38" i="9" s="1"/>
  <c r="O132" i="2"/>
  <c r="U38" i="9" s="1"/>
  <c r="P132" i="2"/>
  <c r="V38" i="9" s="1"/>
  <c r="I133" i="2"/>
  <c r="O39" i="9" s="1"/>
  <c r="J133" i="2"/>
  <c r="P39" i="9" s="1"/>
  <c r="K133" i="2"/>
  <c r="Q39" i="9" s="1"/>
  <c r="L133" i="2"/>
  <c r="R39" i="9" s="1"/>
  <c r="M133" i="2"/>
  <c r="S39" i="9" s="1"/>
  <c r="N133" i="2"/>
  <c r="T39" i="9" s="1"/>
  <c r="O133" i="2"/>
  <c r="U39" i="9" s="1"/>
  <c r="P133" i="2"/>
  <c r="V39" i="9" s="1"/>
  <c r="I134" i="2"/>
  <c r="O40" i="9" s="1"/>
  <c r="J134" i="2"/>
  <c r="P40" i="9" s="1"/>
  <c r="K134" i="2"/>
  <c r="Q40" i="9" s="1"/>
  <c r="L134" i="2"/>
  <c r="R40" i="9" s="1"/>
  <c r="M134" i="2"/>
  <c r="S40" i="9" s="1"/>
  <c r="N134" i="2"/>
  <c r="T40" i="9" s="1"/>
  <c r="O134" i="2"/>
  <c r="U40" i="9" s="1"/>
  <c r="P134" i="2"/>
  <c r="V40" i="9" s="1"/>
  <c r="I135" i="2"/>
  <c r="O41" i="9" s="1"/>
  <c r="J135" i="2"/>
  <c r="P41" i="9" s="1"/>
  <c r="K135" i="2"/>
  <c r="Q41" i="9" s="1"/>
  <c r="L135" i="2"/>
  <c r="R41" i="9" s="1"/>
  <c r="M135" i="2"/>
  <c r="S41" i="9" s="1"/>
  <c r="N135" i="2"/>
  <c r="T41" i="9" s="1"/>
  <c r="O135" i="2"/>
  <c r="U41" i="9" s="1"/>
  <c r="P135" i="2"/>
  <c r="V41" i="9" s="1"/>
  <c r="I136" i="2"/>
  <c r="O42" i="9" s="1"/>
  <c r="J136" i="2"/>
  <c r="P42" i="9" s="1"/>
  <c r="K136" i="2"/>
  <c r="Q42" i="9" s="1"/>
  <c r="L136" i="2"/>
  <c r="R42" i="9" s="1"/>
  <c r="M136" i="2"/>
  <c r="S42" i="9" s="1"/>
  <c r="N136" i="2"/>
  <c r="T42" i="9" s="1"/>
  <c r="O136" i="2"/>
  <c r="U42" i="9" s="1"/>
  <c r="P136" i="2"/>
  <c r="V42" i="9" s="1"/>
  <c r="I137" i="2"/>
  <c r="O43" i="9" s="1"/>
  <c r="J137" i="2"/>
  <c r="P43" i="9" s="1"/>
  <c r="K137" i="2"/>
  <c r="Q43" i="9" s="1"/>
  <c r="L137" i="2"/>
  <c r="R43" i="9" s="1"/>
  <c r="M137" i="2"/>
  <c r="S43" i="9" s="1"/>
  <c r="N137" i="2"/>
  <c r="T43" i="9" s="1"/>
  <c r="O137" i="2"/>
  <c r="U43" i="9" s="1"/>
  <c r="P137" i="2"/>
  <c r="V43" i="9" s="1"/>
  <c r="I138" i="2"/>
  <c r="O44" i="9" s="1"/>
  <c r="J138" i="2"/>
  <c r="P44" i="9" s="1"/>
  <c r="K138" i="2"/>
  <c r="Q44" i="9" s="1"/>
  <c r="L138" i="2"/>
  <c r="R44" i="9" s="1"/>
  <c r="M138" i="2"/>
  <c r="S44" i="9" s="1"/>
  <c r="N138" i="2"/>
  <c r="T44" i="9" s="1"/>
  <c r="O138" i="2"/>
  <c r="U44" i="9" s="1"/>
  <c r="P138" i="2"/>
  <c r="V44" i="9" s="1"/>
  <c r="I139" i="2"/>
  <c r="O45" i="9" s="1"/>
  <c r="J139" i="2"/>
  <c r="P45" i="9" s="1"/>
  <c r="K139" i="2"/>
  <c r="Q45" i="9" s="1"/>
  <c r="L139" i="2"/>
  <c r="R45" i="9" s="1"/>
  <c r="M139" i="2"/>
  <c r="S45" i="9" s="1"/>
  <c r="N139" i="2"/>
  <c r="T45" i="9" s="1"/>
  <c r="O139" i="2"/>
  <c r="U45" i="9" s="1"/>
  <c r="P139" i="2"/>
  <c r="V45" i="9" s="1"/>
  <c r="I140" i="2"/>
  <c r="O46" i="9" s="1"/>
  <c r="J140" i="2"/>
  <c r="P46" i="9" s="1"/>
  <c r="K140" i="2"/>
  <c r="Q46" i="9" s="1"/>
  <c r="L140" i="2"/>
  <c r="R46" i="9" s="1"/>
  <c r="M140" i="2"/>
  <c r="S46" i="9" s="1"/>
  <c r="N140" i="2"/>
  <c r="T46" i="9" s="1"/>
  <c r="O140" i="2"/>
  <c r="U46" i="9" s="1"/>
  <c r="P140" i="2"/>
  <c r="V46" i="9" s="1"/>
  <c r="I141" i="2"/>
  <c r="O47" i="9" s="1"/>
  <c r="J141" i="2"/>
  <c r="P47" i="9" s="1"/>
  <c r="K141" i="2"/>
  <c r="Q47" i="9" s="1"/>
  <c r="L141" i="2"/>
  <c r="R47" i="9" s="1"/>
  <c r="M141" i="2"/>
  <c r="S47" i="9" s="1"/>
  <c r="N141" i="2"/>
  <c r="T47" i="9" s="1"/>
  <c r="O141" i="2"/>
  <c r="U47" i="9" s="1"/>
  <c r="P141" i="2"/>
  <c r="V47" i="9" s="1"/>
  <c r="I142" i="2"/>
  <c r="O48" i="9" s="1"/>
  <c r="J142" i="2"/>
  <c r="P48" i="9" s="1"/>
  <c r="K142" i="2"/>
  <c r="Q48" i="9" s="1"/>
  <c r="L142" i="2"/>
  <c r="R48" i="9" s="1"/>
  <c r="M142" i="2"/>
  <c r="S48" i="9" s="1"/>
  <c r="N142" i="2"/>
  <c r="T48" i="9" s="1"/>
  <c r="O142" i="2"/>
  <c r="U48" i="9" s="1"/>
  <c r="P142" i="2"/>
  <c r="V48" i="9" s="1"/>
  <c r="I143" i="2"/>
  <c r="O49" i="9" s="1"/>
  <c r="J143" i="2"/>
  <c r="P49" i="9" s="1"/>
  <c r="K143" i="2"/>
  <c r="Q49" i="9" s="1"/>
  <c r="L143" i="2"/>
  <c r="R49" i="9" s="1"/>
  <c r="M143" i="2"/>
  <c r="S49" i="9" s="1"/>
  <c r="N143" i="2"/>
  <c r="T49" i="9" s="1"/>
  <c r="O143" i="2"/>
  <c r="U49" i="9" s="1"/>
  <c r="P143" i="2"/>
  <c r="V49" i="9" s="1"/>
  <c r="I144" i="2"/>
  <c r="O50" i="9" s="1"/>
  <c r="J144" i="2"/>
  <c r="P50" i="9" s="1"/>
  <c r="K144" i="2"/>
  <c r="Q50" i="9" s="1"/>
  <c r="L144" i="2"/>
  <c r="R50" i="9" s="1"/>
  <c r="M144" i="2"/>
  <c r="S50" i="9" s="1"/>
  <c r="N144" i="2"/>
  <c r="T50" i="9" s="1"/>
  <c r="O144" i="2"/>
  <c r="U50" i="9" s="1"/>
  <c r="P144" i="2"/>
  <c r="V50" i="9" s="1"/>
  <c r="I145" i="2"/>
  <c r="O51" i="9" s="1"/>
  <c r="J145" i="2"/>
  <c r="P51" i="9" s="1"/>
  <c r="K145" i="2"/>
  <c r="Q51" i="9" s="1"/>
  <c r="L145" i="2"/>
  <c r="R51" i="9" s="1"/>
  <c r="M145" i="2"/>
  <c r="S51" i="9" s="1"/>
  <c r="N145" i="2"/>
  <c r="T51" i="9" s="1"/>
  <c r="O145" i="2"/>
  <c r="U51" i="9" s="1"/>
  <c r="P145" i="2"/>
  <c r="I146" i="2"/>
  <c r="O52" i="9" s="1"/>
  <c r="J146" i="2"/>
  <c r="P52" i="9" s="1"/>
  <c r="K146" i="2"/>
  <c r="Q52" i="9" s="1"/>
  <c r="L146" i="2"/>
  <c r="R52" i="9" s="1"/>
  <c r="M146" i="2"/>
  <c r="S52" i="9" s="1"/>
  <c r="N146" i="2"/>
  <c r="T52" i="9" s="1"/>
  <c r="O146" i="2"/>
  <c r="U52" i="9" s="1"/>
  <c r="P146" i="2"/>
  <c r="V52" i="9" s="1"/>
  <c r="I147" i="2"/>
  <c r="O53" i="9" s="1"/>
  <c r="J147" i="2"/>
  <c r="P53" i="9" s="1"/>
  <c r="K147" i="2"/>
  <c r="Q53" i="9" s="1"/>
  <c r="L147" i="2"/>
  <c r="R53" i="9" s="1"/>
  <c r="M147" i="2"/>
  <c r="S53" i="9" s="1"/>
  <c r="N147" i="2"/>
  <c r="T53" i="9" s="1"/>
  <c r="O147" i="2"/>
  <c r="U53" i="9" s="1"/>
  <c r="P147" i="2"/>
  <c r="V53" i="9" s="1"/>
  <c r="I148" i="2"/>
  <c r="O54" i="9" s="1"/>
  <c r="J148" i="2"/>
  <c r="P54" i="9" s="1"/>
  <c r="K148" i="2"/>
  <c r="Q54" i="9" s="1"/>
  <c r="L148" i="2"/>
  <c r="R54" i="9" s="1"/>
  <c r="M148" i="2"/>
  <c r="S54" i="9" s="1"/>
  <c r="N148" i="2"/>
  <c r="T54" i="9" s="1"/>
  <c r="O148" i="2"/>
  <c r="U54" i="9" s="1"/>
  <c r="P148" i="2"/>
  <c r="V54" i="9" s="1"/>
  <c r="I149" i="2"/>
  <c r="O55" i="9" s="1"/>
  <c r="J149" i="2"/>
  <c r="P55" i="9" s="1"/>
  <c r="K149" i="2"/>
  <c r="Q55" i="9" s="1"/>
  <c r="L149" i="2"/>
  <c r="R55" i="9" s="1"/>
  <c r="M149" i="2"/>
  <c r="S55" i="9" s="1"/>
  <c r="N149" i="2"/>
  <c r="T55" i="9" s="1"/>
  <c r="O149" i="2"/>
  <c r="U55" i="9" s="1"/>
  <c r="P149" i="2"/>
  <c r="V55" i="9" s="1"/>
  <c r="I150" i="2"/>
  <c r="O56" i="9" s="1"/>
  <c r="J150" i="2"/>
  <c r="P56" i="9" s="1"/>
  <c r="K150" i="2"/>
  <c r="Q56" i="9" s="1"/>
  <c r="L150" i="2"/>
  <c r="R56" i="9" s="1"/>
  <c r="M150" i="2"/>
  <c r="S56" i="9" s="1"/>
  <c r="N150" i="2"/>
  <c r="T56" i="9" s="1"/>
  <c r="O150" i="2"/>
  <c r="U56" i="9" s="1"/>
  <c r="P150" i="2"/>
  <c r="V56" i="9" s="1"/>
  <c r="I151" i="2"/>
  <c r="O57" i="9" s="1"/>
  <c r="J151" i="2"/>
  <c r="P57" i="9" s="1"/>
  <c r="K151" i="2"/>
  <c r="Q57" i="9" s="1"/>
  <c r="L151" i="2"/>
  <c r="R57" i="9" s="1"/>
  <c r="M151" i="2"/>
  <c r="S57" i="9" s="1"/>
  <c r="N151" i="2"/>
  <c r="T57" i="9" s="1"/>
  <c r="O151" i="2"/>
  <c r="U57" i="9" s="1"/>
  <c r="P151" i="2"/>
  <c r="V57" i="9" s="1"/>
  <c r="I152" i="2"/>
  <c r="O58" i="9" s="1"/>
  <c r="J152" i="2"/>
  <c r="P58" i="9" s="1"/>
  <c r="K152" i="2"/>
  <c r="Q58" i="9" s="1"/>
  <c r="L152" i="2"/>
  <c r="R58" i="9" s="1"/>
  <c r="M152" i="2"/>
  <c r="S58" i="9" s="1"/>
  <c r="N152" i="2"/>
  <c r="T58" i="9" s="1"/>
  <c r="O152" i="2"/>
  <c r="U58" i="9" s="1"/>
  <c r="P152" i="2"/>
  <c r="V58" i="9" s="1"/>
  <c r="I153" i="2"/>
  <c r="O59" i="9" s="1"/>
  <c r="J153" i="2"/>
  <c r="P59" i="9" s="1"/>
  <c r="K153" i="2"/>
  <c r="Q59" i="9" s="1"/>
  <c r="L153" i="2"/>
  <c r="R59" i="9" s="1"/>
  <c r="M153" i="2"/>
  <c r="S59" i="9" s="1"/>
  <c r="N153" i="2"/>
  <c r="T59" i="9" s="1"/>
  <c r="O153" i="2"/>
  <c r="U59" i="9" s="1"/>
  <c r="P153" i="2"/>
  <c r="V59" i="9" s="1"/>
  <c r="I154" i="2"/>
  <c r="O60" i="9" s="1"/>
  <c r="J154" i="2"/>
  <c r="P60" i="9" s="1"/>
  <c r="K154" i="2"/>
  <c r="Q60" i="9" s="1"/>
  <c r="L154" i="2"/>
  <c r="R60" i="9" s="1"/>
  <c r="M154" i="2"/>
  <c r="S60" i="9" s="1"/>
  <c r="N154" i="2"/>
  <c r="T60" i="9" s="1"/>
  <c r="O154" i="2"/>
  <c r="U60" i="9" s="1"/>
  <c r="P154" i="2"/>
  <c r="V60" i="9" s="1"/>
  <c r="X59" i="9"/>
  <c r="X56" i="9"/>
  <c r="O15" i="9"/>
  <c r="I61" i="9"/>
  <c r="C61" i="9"/>
  <c r="I60" i="9"/>
  <c r="C60" i="9"/>
  <c r="I59" i="9"/>
  <c r="C59" i="9"/>
  <c r="Y7" i="9"/>
  <c r="D5" i="9"/>
  <c r="Y1" i="9"/>
  <c r="R4" i="9"/>
  <c r="B2" i="4" l="1"/>
  <c r="B3" i="4"/>
  <c r="B1" i="4"/>
  <c r="J4" i="9" l="1"/>
  <c r="D4" i="9"/>
  <c r="G4" i="9"/>
  <c r="Y7" i="3"/>
  <c r="AB13" i="8"/>
  <c r="A2" i="4" l="1"/>
  <c r="B4" i="4" s="1"/>
  <c r="N4" i="9" l="1"/>
  <c r="BM553" i="4"/>
  <c r="AX544" i="4" l="1"/>
  <c r="AS547" i="4"/>
  <c r="A51" i="8" l="1"/>
  <c r="A61" i="3"/>
  <c r="I61" i="3"/>
  <c r="DV184" i="2" l="1"/>
  <c r="DJ184" i="2"/>
  <c r="E16" i="4" l="1"/>
  <c r="A16" i="4"/>
  <c r="AL591" i="4" l="1"/>
  <c r="W17" i="8" l="1"/>
  <c r="X18" i="8"/>
  <c r="V18" i="8"/>
  <c r="T18" i="8"/>
  <c r="J17" i="8"/>
  <c r="K18" i="8"/>
  <c r="I18" i="8"/>
  <c r="G18" i="8"/>
  <c r="L51" i="8"/>
  <c r="L49" i="8"/>
  <c r="L47" i="8"/>
  <c r="F51" i="8"/>
  <c r="F49" i="8"/>
  <c r="F47" i="8"/>
  <c r="A45" i="8"/>
  <c r="A44" i="8"/>
  <c r="X59" i="3"/>
  <c r="X56" i="3"/>
  <c r="DA212" i="2" l="1"/>
  <c r="DA211" i="2"/>
  <c r="I60" i="3"/>
  <c r="I59" i="3"/>
  <c r="C61" i="3"/>
  <c r="C60" i="3"/>
  <c r="C59" i="3"/>
  <c r="DL218" i="2"/>
  <c r="DF218" i="2"/>
  <c r="DL216" i="2"/>
  <c r="DF216" i="2"/>
  <c r="DL214" i="2"/>
  <c r="DF214" i="2"/>
  <c r="DW185" i="2"/>
  <c r="DU185" i="2"/>
  <c r="DS185" i="2"/>
  <c r="DK185" i="2"/>
  <c r="DI185" i="2"/>
  <c r="DG185" i="2"/>
  <c r="AM578" i="4"/>
  <c r="AM579" i="4"/>
  <c r="AM580" i="4"/>
  <c r="AV553" i="4"/>
  <c r="AP553" i="4"/>
  <c r="AL553" i="4"/>
  <c r="BD547" i="4"/>
  <c r="BO546" i="4"/>
  <c r="BK546" i="4"/>
  <c r="BH546" i="4"/>
  <c r="BD546" i="4"/>
  <c r="BJ541" i="4"/>
  <c r="BD542" i="4"/>
  <c r="BD541" i="4"/>
  <c r="AW542" i="4"/>
  <c r="AW543" i="4"/>
  <c r="AW544" i="4"/>
  <c r="AW541" i="4"/>
  <c r="AR542" i="4"/>
  <c r="AR543" i="4"/>
  <c r="AR544" i="4"/>
  <c r="AR545" i="4"/>
  <c r="AR546" i="4"/>
  <c r="AR547" i="4"/>
  <c r="AR541" i="4"/>
  <c r="AM577" i="4"/>
  <c r="C11" i="4" l="1"/>
  <c r="C10" i="4"/>
  <c r="C9" i="4"/>
  <c r="C8" i="4"/>
  <c r="Y207" i="4" l="1"/>
  <c r="Y209" i="4"/>
  <c r="Y211" i="4"/>
  <c r="Y213" i="4"/>
  <c r="Y215" i="4"/>
  <c r="Y217" i="4"/>
  <c r="Y219" i="4"/>
  <c r="Y221" i="4"/>
  <c r="Y223" i="4"/>
  <c r="Y225" i="4"/>
  <c r="Y227" i="4"/>
  <c r="Y229" i="4"/>
  <c r="Y231" i="4"/>
  <c r="Y233" i="4"/>
  <c r="Y235" i="4"/>
  <c r="Y237" i="4"/>
  <c r="Y239" i="4"/>
  <c r="Y236" i="4"/>
  <c r="Y238" i="4"/>
  <c r="Y208" i="4"/>
  <c r="Y210" i="4"/>
  <c r="Y212" i="4"/>
  <c r="Y214" i="4"/>
  <c r="Y216" i="4"/>
  <c r="Y218" i="4"/>
  <c r="Y220" i="4"/>
  <c r="Y222" i="4"/>
  <c r="Y224" i="4"/>
  <c r="Y226" i="4"/>
  <c r="Y228" i="4"/>
  <c r="Y230" i="4"/>
  <c r="Y232" i="4"/>
  <c r="Y234" i="4"/>
  <c r="Y240" i="4"/>
  <c r="Z208" i="4"/>
  <c r="Z214" i="4"/>
  <c r="Z220" i="4"/>
  <c r="Z226" i="4"/>
  <c r="Z228" i="4"/>
  <c r="Z234" i="4"/>
  <c r="Z238" i="4"/>
  <c r="Z207" i="4"/>
  <c r="Z209" i="4"/>
  <c r="Z211" i="4"/>
  <c r="Z213" i="4"/>
  <c r="Z215" i="4"/>
  <c r="Z217" i="4"/>
  <c r="Z219" i="4"/>
  <c r="Z221" i="4"/>
  <c r="Z223" i="4"/>
  <c r="Z225" i="4"/>
  <c r="Z227" i="4"/>
  <c r="Z229" i="4"/>
  <c r="Z231" i="4"/>
  <c r="Z233" i="4"/>
  <c r="Z235" i="4"/>
  <c r="Z237" i="4"/>
  <c r="Z239" i="4"/>
  <c r="Z210" i="4"/>
  <c r="Z216" i="4"/>
  <c r="Z218" i="4"/>
  <c r="Z224" i="4"/>
  <c r="Z230" i="4"/>
  <c r="Z236" i="4"/>
  <c r="Z212" i="4"/>
  <c r="Z222" i="4"/>
  <c r="Z232" i="4"/>
  <c r="Z240" i="4"/>
  <c r="R8" i="2"/>
  <c r="Y57" i="4"/>
  <c r="Y59" i="4"/>
  <c r="Y61" i="4"/>
  <c r="Y63" i="4"/>
  <c r="Y65" i="4"/>
  <c r="Y67" i="4"/>
  <c r="Y69" i="4"/>
  <c r="Y71" i="4"/>
  <c r="Y73" i="4"/>
  <c r="Y75" i="4"/>
  <c r="Y77" i="4"/>
  <c r="Y79" i="4"/>
  <c r="Y81" i="4"/>
  <c r="Y83" i="4"/>
  <c r="Y85" i="4"/>
  <c r="Y87" i="4"/>
  <c r="Y89" i="4"/>
  <c r="Y91" i="4"/>
  <c r="Y93" i="4"/>
  <c r="Y99" i="4"/>
  <c r="Y101" i="4"/>
  <c r="Y103" i="4"/>
  <c r="Y109" i="4"/>
  <c r="Y58" i="4"/>
  <c r="Y60" i="4"/>
  <c r="Y62" i="4"/>
  <c r="Y64" i="4"/>
  <c r="Y66" i="4"/>
  <c r="Y68" i="4"/>
  <c r="Y70" i="4"/>
  <c r="Y72" i="4"/>
  <c r="Y74" i="4"/>
  <c r="Y76" i="4"/>
  <c r="Y78" i="4"/>
  <c r="Y80" i="4"/>
  <c r="Y82" i="4"/>
  <c r="Y84" i="4"/>
  <c r="Y86" i="4"/>
  <c r="Y88" i="4"/>
  <c r="Y90" i="4"/>
  <c r="Y92" i="4"/>
  <c r="Y94" i="4"/>
  <c r="Y96" i="4"/>
  <c r="Y98" i="4"/>
  <c r="Y100" i="4"/>
  <c r="Y102" i="4"/>
  <c r="Y104" i="4"/>
  <c r="Y106" i="4"/>
  <c r="Y108" i="4"/>
  <c r="Y110" i="4"/>
  <c r="Y112" i="4"/>
  <c r="Y114" i="4"/>
  <c r="Y116" i="4"/>
  <c r="Y118" i="4"/>
  <c r="Y120" i="4"/>
  <c r="Y122" i="4"/>
  <c r="Y124" i="4"/>
  <c r="Y126" i="4"/>
  <c r="Y128" i="4"/>
  <c r="Y130" i="4"/>
  <c r="Y132" i="4"/>
  <c r="Y134" i="4"/>
  <c r="Y136" i="4"/>
  <c r="Y138" i="4"/>
  <c r="Y140" i="4"/>
  <c r="Y142" i="4"/>
  <c r="Y144" i="4"/>
  <c r="Y146" i="4"/>
  <c r="Y148" i="4"/>
  <c r="Y150" i="4"/>
  <c r="Y152" i="4"/>
  <c r="Y154" i="4"/>
  <c r="Y156" i="4"/>
  <c r="Y158" i="4"/>
  <c r="Y160" i="4"/>
  <c r="Y162" i="4"/>
  <c r="Y164" i="4"/>
  <c r="Y166" i="4"/>
  <c r="Y168" i="4"/>
  <c r="Y170" i="4"/>
  <c r="Y172" i="4"/>
  <c r="Y174" i="4"/>
  <c r="Y176" i="4"/>
  <c r="Y178" i="4"/>
  <c r="Y180" i="4"/>
  <c r="Y182" i="4"/>
  <c r="Y184" i="4"/>
  <c r="Y186" i="4"/>
  <c r="Y188" i="4"/>
  <c r="Y190" i="4"/>
  <c r="Y192" i="4"/>
  <c r="Y194" i="4"/>
  <c r="Y196" i="4"/>
  <c r="Y198" i="4"/>
  <c r="Y200" i="4"/>
  <c r="Y202" i="4"/>
  <c r="Y204" i="4"/>
  <c r="Y206" i="4"/>
  <c r="Y44" i="4"/>
  <c r="Y48" i="4"/>
  <c r="Y52" i="4"/>
  <c r="Y56" i="4"/>
  <c r="Y95" i="4"/>
  <c r="Y107" i="4"/>
  <c r="Y45" i="4"/>
  <c r="Y49" i="4"/>
  <c r="Y53" i="4"/>
  <c r="Y41" i="4"/>
  <c r="Y97" i="4"/>
  <c r="Y105" i="4"/>
  <c r="Y47" i="4"/>
  <c r="Y55" i="4"/>
  <c r="Y171" i="4"/>
  <c r="Y179" i="4"/>
  <c r="Y187" i="4"/>
  <c r="Y195" i="4"/>
  <c r="Y203" i="4"/>
  <c r="Y42" i="4"/>
  <c r="Y50" i="4"/>
  <c r="Y51" i="4"/>
  <c r="Y113" i="4"/>
  <c r="Y121" i="4"/>
  <c r="Y125" i="4"/>
  <c r="Y133" i="4"/>
  <c r="Y141" i="4"/>
  <c r="Y145" i="4"/>
  <c r="Y153" i="4"/>
  <c r="Y157" i="4"/>
  <c r="Y165" i="4"/>
  <c r="Y173" i="4"/>
  <c r="Y181" i="4"/>
  <c r="Y189" i="4"/>
  <c r="Y197" i="4"/>
  <c r="Y205" i="4"/>
  <c r="Y46" i="4"/>
  <c r="Y54" i="4"/>
  <c r="Y111" i="4"/>
  <c r="Y115" i="4"/>
  <c r="Y119" i="4"/>
  <c r="Y123" i="4"/>
  <c r="Y127" i="4"/>
  <c r="Y131" i="4"/>
  <c r="Y135" i="4"/>
  <c r="Y139" i="4"/>
  <c r="Y143" i="4"/>
  <c r="Y147" i="4"/>
  <c r="Y151" i="4"/>
  <c r="Y155" i="4"/>
  <c r="Y159" i="4"/>
  <c r="Y163" i="4"/>
  <c r="Y167" i="4"/>
  <c r="Y175" i="4"/>
  <c r="Y183" i="4"/>
  <c r="Y191" i="4"/>
  <c r="Y199" i="4"/>
  <c r="Y43" i="4"/>
  <c r="Y117" i="4"/>
  <c r="Y129" i="4"/>
  <c r="Y137" i="4"/>
  <c r="Y149" i="4"/>
  <c r="Y161" i="4"/>
  <c r="Y169" i="4"/>
  <c r="Y177" i="4"/>
  <c r="Y185" i="4"/>
  <c r="Y193" i="4"/>
  <c r="Y201" i="4"/>
  <c r="Y8" i="2"/>
  <c r="Z57" i="4"/>
  <c r="Z59" i="4"/>
  <c r="Z61" i="4"/>
  <c r="Z63" i="4"/>
  <c r="Z65" i="4"/>
  <c r="Z67" i="4"/>
  <c r="Z69" i="4"/>
  <c r="Z71" i="4"/>
  <c r="Z73" i="4"/>
  <c r="Z75" i="4"/>
  <c r="Z77" i="4"/>
  <c r="Z79" i="4"/>
  <c r="Z81" i="4"/>
  <c r="Z83" i="4"/>
  <c r="Z85" i="4"/>
  <c r="Z87" i="4"/>
  <c r="Z89" i="4"/>
  <c r="Z91" i="4"/>
  <c r="Z93" i="4"/>
  <c r="Z95" i="4"/>
  <c r="Z97" i="4"/>
  <c r="Z99" i="4"/>
  <c r="Z101" i="4"/>
  <c r="Z103" i="4"/>
  <c r="Z105" i="4"/>
  <c r="Z107" i="4"/>
  <c r="Z44" i="4"/>
  <c r="Z48" i="4"/>
  <c r="Z52" i="4"/>
  <c r="Z56" i="4"/>
  <c r="Z58" i="4"/>
  <c r="Z60" i="4"/>
  <c r="Z62" i="4"/>
  <c r="Z64" i="4"/>
  <c r="Z66" i="4"/>
  <c r="Z68" i="4"/>
  <c r="Z70" i="4"/>
  <c r="Z72" i="4"/>
  <c r="Z74" i="4"/>
  <c r="Z76" i="4"/>
  <c r="Z78" i="4"/>
  <c r="Z80" i="4"/>
  <c r="Z82" i="4"/>
  <c r="Z84" i="4"/>
  <c r="Z86" i="4"/>
  <c r="Z88" i="4"/>
  <c r="Z90" i="4"/>
  <c r="Z92" i="4"/>
  <c r="Z94" i="4"/>
  <c r="Z96" i="4"/>
  <c r="Z98" i="4"/>
  <c r="Z100" i="4"/>
  <c r="Z102" i="4"/>
  <c r="Z104" i="4"/>
  <c r="Z106" i="4"/>
  <c r="Z108" i="4"/>
  <c r="Z110" i="4"/>
  <c r="Z112" i="4"/>
  <c r="Z114" i="4"/>
  <c r="Z116" i="4"/>
  <c r="Z118" i="4"/>
  <c r="Z120" i="4"/>
  <c r="Z122" i="4"/>
  <c r="Z124" i="4"/>
  <c r="Z126" i="4"/>
  <c r="Z128" i="4"/>
  <c r="Z130" i="4"/>
  <c r="Z132" i="4"/>
  <c r="Z134" i="4"/>
  <c r="Z136" i="4"/>
  <c r="Z138" i="4"/>
  <c r="Z140" i="4"/>
  <c r="Z142" i="4"/>
  <c r="Z144" i="4"/>
  <c r="Z146" i="4"/>
  <c r="Z148" i="4"/>
  <c r="Z150" i="4"/>
  <c r="Z152" i="4"/>
  <c r="Z154" i="4"/>
  <c r="Z156" i="4"/>
  <c r="Z158" i="4"/>
  <c r="Z160" i="4"/>
  <c r="Z162" i="4"/>
  <c r="Z164" i="4"/>
  <c r="Z166" i="4"/>
  <c r="Z168" i="4"/>
  <c r="Z170" i="4"/>
  <c r="Z172" i="4"/>
  <c r="Z174" i="4"/>
  <c r="Z176" i="4"/>
  <c r="Z178" i="4"/>
  <c r="Z180" i="4"/>
  <c r="Z182" i="4"/>
  <c r="Z184" i="4"/>
  <c r="Z186" i="4"/>
  <c r="Z188" i="4"/>
  <c r="Z190" i="4"/>
  <c r="Z192" i="4"/>
  <c r="Z194" i="4"/>
  <c r="Z196" i="4"/>
  <c r="Z198" i="4"/>
  <c r="Z200" i="4"/>
  <c r="Z202" i="4"/>
  <c r="Z204" i="4"/>
  <c r="Z206" i="4"/>
  <c r="Z45" i="4"/>
  <c r="Z49" i="4"/>
  <c r="Z53" i="4"/>
  <c r="Z41" i="4"/>
  <c r="Z109" i="4"/>
  <c r="Z113" i="4"/>
  <c r="Z117" i="4"/>
  <c r="Z121" i="4"/>
  <c r="Z125" i="4"/>
  <c r="Z129" i="4"/>
  <c r="Z133" i="4"/>
  <c r="Z137" i="4"/>
  <c r="Z141" i="4"/>
  <c r="Z145" i="4"/>
  <c r="Z149" i="4"/>
  <c r="Z153" i="4"/>
  <c r="Z157" i="4"/>
  <c r="Z161" i="4"/>
  <c r="Z165" i="4"/>
  <c r="Z169" i="4"/>
  <c r="Z173" i="4"/>
  <c r="Z177" i="4"/>
  <c r="Z181" i="4"/>
  <c r="Z185" i="4"/>
  <c r="Z189" i="4"/>
  <c r="Z193" i="4"/>
  <c r="Z197" i="4"/>
  <c r="Z201" i="4"/>
  <c r="Z205" i="4"/>
  <c r="Z47" i="4"/>
  <c r="Z55" i="4"/>
  <c r="Z50" i="4"/>
  <c r="Z115" i="4"/>
  <c r="Z119" i="4"/>
  <c r="Z127" i="4"/>
  <c r="Z135" i="4"/>
  <c r="Z143" i="4"/>
  <c r="Z151" i="4"/>
  <c r="Z159" i="4"/>
  <c r="Z167" i="4"/>
  <c r="Z175" i="4"/>
  <c r="Z179" i="4"/>
  <c r="Z187" i="4"/>
  <c r="Z191" i="4"/>
  <c r="Z199" i="4"/>
  <c r="Z203" i="4"/>
  <c r="Z51" i="4"/>
  <c r="Z46" i="4"/>
  <c r="Z42" i="4"/>
  <c r="Z111" i="4"/>
  <c r="Z123" i="4"/>
  <c r="Z131" i="4"/>
  <c r="Z139" i="4"/>
  <c r="Z147" i="4"/>
  <c r="Z155" i="4"/>
  <c r="Z163" i="4"/>
  <c r="Z171" i="4"/>
  <c r="Z183" i="4"/>
  <c r="Z195" i="4"/>
  <c r="Z43" i="4"/>
  <c r="Z54" i="4"/>
  <c r="B7" i="9"/>
  <c r="P41" i="4"/>
  <c r="P42" i="4"/>
  <c r="N7" i="9"/>
  <c r="Q42" i="4"/>
  <c r="Q41" i="4"/>
  <c r="AN560" i="4"/>
  <c r="C15" i="9"/>
  <c r="BD560" i="4"/>
  <c r="C37" i="9"/>
  <c r="P208" i="4"/>
  <c r="P75" i="4"/>
  <c r="Q46" i="4"/>
  <c r="Q50" i="4"/>
  <c r="Q54" i="4"/>
  <c r="Q58" i="4"/>
  <c r="Q62" i="4"/>
  <c r="Q66" i="4"/>
  <c r="Q70" i="4"/>
  <c r="Q74" i="4"/>
  <c r="Q78" i="4"/>
  <c r="Q82" i="4"/>
  <c r="Q86" i="4"/>
  <c r="Q90" i="4"/>
  <c r="Q94" i="4"/>
  <c r="Q98" i="4"/>
  <c r="Q102" i="4"/>
  <c r="Q106" i="4"/>
  <c r="Q110" i="4"/>
  <c r="Q114" i="4"/>
  <c r="Q118" i="4"/>
  <c r="Q122" i="4"/>
  <c r="Q126" i="4"/>
  <c r="Q130" i="4"/>
  <c r="Q134" i="4"/>
  <c r="Q138" i="4"/>
  <c r="Q142" i="4"/>
  <c r="Q146" i="4"/>
  <c r="Q150" i="4"/>
  <c r="Q154" i="4"/>
  <c r="Q158" i="4"/>
  <c r="Q162" i="4"/>
  <c r="Q166" i="4"/>
  <c r="Q170" i="4"/>
  <c r="Q174" i="4"/>
  <c r="Q43" i="4"/>
  <c r="Q47" i="4"/>
  <c r="Q51" i="4"/>
  <c r="Q55" i="4"/>
  <c r="Q59" i="4"/>
  <c r="Q63" i="4"/>
  <c r="Q67" i="4"/>
  <c r="Q71" i="4"/>
  <c r="Q75" i="4"/>
  <c r="Q79" i="4"/>
  <c r="Q83" i="4"/>
  <c r="Q87" i="4"/>
  <c r="Q91" i="4"/>
  <c r="Q95" i="4"/>
  <c r="Q99" i="4"/>
  <c r="Q103" i="4"/>
  <c r="Q107" i="4"/>
  <c r="Q111" i="4"/>
  <c r="Q115" i="4"/>
  <c r="Q119" i="4"/>
  <c r="Q123" i="4"/>
  <c r="Q127" i="4"/>
  <c r="Q131" i="4"/>
  <c r="Q135" i="4"/>
  <c r="Q139" i="4"/>
  <c r="Q143" i="4"/>
  <c r="Q147" i="4"/>
  <c r="Q151" i="4"/>
  <c r="Q155" i="4"/>
  <c r="Q159" i="4"/>
  <c r="Q163" i="4"/>
  <c r="Q167" i="4"/>
  <c r="Q171" i="4"/>
  <c r="Q175" i="4"/>
  <c r="Q179" i="4"/>
  <c r="Q183" i="4"/>
  <c r="Q187" i="4"/>
  <c r="Q191" i="4"/>
  <c r="Q195" i="4"/>
  <c r="Q199" i="4"/>
  <c r="Q203" i="4"/>
  <c r="Q207" i="4"/>
  <c r="Q44" i="4"/>
  <c r="Q48" i="4"/>
  <c r="Q52" i="4"/>
  <c r="Q56" i="4"/>
  <c r="Q60" i="4"/>
  <c r="Q64" i="4"/>
  <c r="Q68" i="4"/>
  <c r="Q72" i="4"/>
  <c r="Q76" i="4"/>
  <c r="Q80" i="4"/>
  <c r="Q84" i="4"/>
  <c r="Q88" i="4"/>
  <c r="Q92" i="4"/>
  <c r="Q96" i="4"/>
  <c r="Q100" i="4"/>
  <c r="Q104" i="4"/>
  <c r="Q108" i="4"/>
  <c r="Q112" i="4"/>
  <c r="Q116" i="4"/>
  <c r="Q120" i="4"/>
  <c r="Q124" i="4"/>
  <c r="Q128" i="4"/>
  <c r="Q132" i="4"/>
  <c r="Q136" i="4"/>
  <c r="Q140" i="4"/>
  <c r="Q144" i="4"/>
  <c r="Q148" i="4"/>
  <c r="Q152" i="4"/>
  <c r="Q156" i="4"/>
  <c r="Q160" i="4"/>
  <c r="Q164" i="4"/>
  <c r="Q168" i="4"/>
  <c r="Q172" i="4"/>
  <c r="Q176" i="4"/>
  <c r="Q180" i="4"/>
  <c r="Q184" i="4"/>
  <c r="Q188" i="4"/>
  <c r="Q192" i="4"/>
  <c r="Q196" i="4"/>
  <c r="Q200" i="4"/>
  <c r="Q204" i="4"/>
  <c r="Q208" i="4"/>
  <c r="Q45" i="4"/>
  <c r="Q53" i="4"/>
  <c r="Q69" i="4"/>
  <c r="Q85" i="4"/>
  <c r="Q101" i="4"/>
  <c r="Q117" i="4"/>
  <c r="Q133" i="4"/>
  <c r="Q149" i="4"/>
  <c r="Q165" i="4"/>
  <c r="Q178" i="4"/>
  <c r="Q186" i="4"/>
  <c r="Q194" i="4"/>
  <c r="Q202" i="4"/>
  <c r="Q57" i="4"/>
  <c r="Q73" i="4"/>
  <c r="Q89" i="4"/>
  <c r="Q105" i="4"/>
  <c r="Q121" i="4"/>
  <c r="Q137" i="4"/>
  <c r="Q153" i="4"/>
  <c r="Q169" i="4"/>
  <c r="Q181" i="4"/>
  <c r="Q189" i="4"/>
  <c r="Q197" i="4"/>
  <c r="Q205" i="4"/>
  <c r="Q61" i="4"/>
  <c r="Q77" i="4"/>
  <c r="Q93" i="4"/>
  <c r="Q109" i="4"/>
  <c r="Q125" i="4"/>
  <c r="Q141" i="4"/>
  <c r="Q157" i="4"/>
  <c r="Q173" i="4"/>
  <c r="Q182" i="4"/>
  <c r="Q190" i="4"/>
  <c r="Q198" i="4"/>
  <c r="Q206" i="4"/>
  <c r="Q49" i="4"/>
  <c r="Q65" i="4"/>
  <c r="Q81" i="4"/>
  <c r="Q97" i="4"/>
  <c r="Q113" i="4"/>
  <c r="Q129" i="4"/>
  <c r="Q145" i="4"/>
  <c r="Q161" i="4"/>
  <c r="Q177" i="4"/>
  <c r="Q185" i="4"/>
  <c r="Q193" i="4"/>
  <c r="Q201" i="4"/>
  <c r="P44" i="4"/>
  <c r="P46" i="4"/>
  <c r="P48" i="4"/>
  <c r="P50" i="4"/>
  <c r="P52" i="4"/>
  <c r="P54" i="4"/>
  <c r="P56" i="4"/>
  <c r="P58" i="4"/>
  <c r="P60" i="4"/>
  <c r="P62" i="4"/>
  <c r="P64" i="4"/>
  <c r="P66" i="4"/>
  <c r="P68" i="4"/>
  <c r="P70" i="4"/>
  <c r="P72" i="4"/>
  <c r="P74" i="4"/>
  <c r="P76" i="4"/>
  <c r="P78" i="4"/>
  <c r="P80" i="4"/>
  <c r="P82" i="4"/>
  <c r="P84" i="4"/>
  <c r="P86" i="4"/>
  <c r="P88" i="4"/>
  <c r="P90" i="4"/>
  <c r="P92" i="4"/>
  <c r="P94" i="4"/>
  <c r="P96" i="4"/>
  <c r="P98" i="4"/>
  <c r="P100" i="4"/>
  <c r="P102" i="4"/>
  <c r="P104" i="4"/>
  <c r="P106" i="4"/>
  <c r="P108" i="4"/>
  <c r="P110" i="4"/>
  <c r="P112" i="4"/>
  <c r="P114" i="4"/>
  <c r="P116" i="4"/>
  <c r="P118" i="4"/>
  <c r="P120" i="4"/>
  <c r="P122" i="4"/>
  <c r="P124" i="4"/>
  <c r="P126" i="4"/>
  <c r="P128" i="4"/>
  <c r="P130" i="4"/>
  <c r="P132" i="4"/>
  <c r="P134" i="4"/>
  <c r="P136" i="4"/>
  <c r="P138" i="4"/>
  <c r="P140" i="4"/>
  <c r="P142" i="4"/>
  <c r="P144" i="4"/>
  <c r="P146" i="4"/>
  <c r="P148" i="4"/>
  <c r="P150" i="4"/>
  <c r="P152" i="4"/>
  <c r="P154" i="4"/>
  <c r="P156" i="4"/>
  <c r="P158" i="4"/>
  <c r="P160" i="4"/>
  <c r="P162" i="4"/>
  <c r="P164" i="4"/>
  <c r="P166" i="4"/>
  <c r="P168" i="4"/>
  <c r="P170" i="4"/>
  <c r="P172" i="4"/>
  <c r="P174" i="4"/>
  <c r="P176" i="4"/>
  <c r="P178" i="4"/>
  <c r="P180" i="4"/>
  <c r="P182" i="4"/>
  <c r="P184" i="4"/>
  <c r="P186" i="4"/>
  <c r="P188" i="4"/>
  <c r="P190" i="4"/>
  <c r="P194" i="4"/>
  <c r="P43" i="4"/>
  <c r="P45" i="4"/>
  <c r="P47" i="4"/>
  <c r="P49" i="4"/>
  <c r="P51" i="4"/>
  <c r="P53" i="4"/>
  <c r="P55" i="4"/>
  <c r="P57" i="4"/>
  <c r="P59" i="4"/>
  <c r="P61" i="4"/>
  <c r="P63" i="4"/>
  <c r="P65" i="4"/>
  <c r="P67" i="4"/>
  <c r="P69" i="4"/>
  <c r="P71" i="4"/>
  <c r="P73" i="4"/>
  <c r="P77" i="4"/>
  <c r="P79" i="4"/>
  <c r="P81" i="4"/>
  <c r="P83" i="4"/>
  <c r="P85" i="4"/>
  <c r="P87" i="4"/>
  <c r="P89" i="4"/>
  <c r="P91" i="4"/>
  <c r="P93" i="4"/>
  <c r="P95" i="4"/>
  <c r="P97" i="4"/>
  <c r="P99" i="4"/>
  <c r="P101" i="4"/>
  <c r="P103" i="4"/>
  <c r="P105" i="4"/>
  <c r="P107" i="4"/>
  <c r="P109" i="4"/>
  <c r="P111" i="4"/>
  <c r="P113" i="4"/>
  <c r="P115" i="4"/>
  <c r="P117" i="4"/>
  <c r="P119" i="4"/>
  <c r="P121" i="4"/>
  <c r="P123" i="4"/>
  <c r="P125" i="4"/>
  <c r="P127" i="4"/>
  <c r="P129" i="4"/>
  <c r="P131" i="4"/>
  <c r="P133" i="4"/>
  <c r="P135" i="4"/>
  <c r="P137" i="4"/>
  <c r="P139" i="4"/>
  <c r="P141" i="4"/>
  <c r="P143" i="4"/>
  <c r="P145" i="4"/>
  <c r="P147" i="4"/>
  <c r="P149" i="4"/>
  <c r="P151" i="4"/>
  <c r="P153" i="4"/>
  <c r="P155" i="4"/>
  <c r="P157" i="4"/>
  <c r="P159" i="4"/>
  <c r="P161" i="4"/>
  <c r="P163" i="4"/>
  <c r="P165" i="4"/>
  <c r="P167" i="4"/>
  <c r="P169" i="4"/>
  <c r="P171" i="4"/>
  <c r="P173" i="4"/>
  <c r="P175" i="4"/>
  <c r="P177" i="4"/>
  <c r="P179" i="4"/>
  <c r="P181" i="4"/>
  <c r="P183" i="4"/>
  <c r="P185" i="4"/>
  <c r="P187" i="4"/>
  <c r="P189" i="4"/>
  <c r="P191" i="4"/>
  <c r="P193" i="4"/>
  <c r="P195" i="4"/>
  <c r="P197" i="4"/>
  <c r="P199" i="4"/>
  <c r="P201" i="4"/>
  <c r="P203" i="4"/>
  <c r="P205" i="4"/>
  <c r="P207" i="4"/>
  <c r="P192" i="4"/>
  <c r="P198" i="4"/>
  <c r="P206" i="4"/>
  <c r="P196" i="4"/>
  <c r="P204" i="4"/>
  <c r="P202" i="4"/>
  <c r="P200" i="4"/>
  <c r="P213" i="4"/>
  <c r="P216" i="4"/>
  <c r="P221" i="4"/>
  <c r="P224" i="4"/>
  <c r="P229" i="4"/>
  <c r="P232" i="4"/>
  <c r="P237" i="4"/>
  <c r="P240" i="4"/>
  <c r="P242" i="4"/>
  <c r="P244" i="4"/>
  <c r="P246" i="4"/>
  <c r="P248" i="4"/>
  <c r="P250" i="4"/>
  <c r="P252" i="4"/>
  <c r="P254" i="4"/>
  <c r="P256" i="4"/>
  <c r="P258" i="4"/>
  <c r="P260" i="4"/>
  <c r="P262" i="4"/>
  <c r="P264" i="4"/>
  <c r="P266" i="4"/>
  <c r="P268" i="4"/>
  <c r="P270" i="4"/>
  <c r="P272" i="4"/>
  <c r="P274" i="4"/>
  <c r="P276" i="4"/>
  <c r="P278" i="4"/>
  <c r="P280" i="4"/>
  <c r="P282" i="4"/>
  <c r="P284" i="4"/>
  <c r="P286" i="4"/>
  <c r="P288" i="4"/>
  <c r="P290" i="4"/>
  <c r="P292" i="4"/>
  <c r="P294" i="4"/>
  <c r="P296" i="4"/>
  <c r="P298" i="4"/>
  <c r="P300" i="4"/>
  <c r="P302" i="4"/>
  <c r="P304" i="4"/>
  <c r="P306" i="4"/>
  <c r="P308" i="4"/>
  <c r="P310" i="4"/>
  <c r="P312" i="4"/>
  <c r="P314" i="4"/>
  <c r="P316" i="4"/>
  <c r="P318" i="4"/>
  <c r="P320" i="4"/>
  <c r="P322" i="4"/>
  <c r="P324" i="4"/>
  <c r="P326" i="4"/>
  <c r="P328" i="4"/>
  <c r="P330" i="4"/>
  <c r="P332" i="4"/>
  <c r="P334" i="4"/>
  <c r="P336" i="4"/>
  <c r="P338" i="4"/>
  <c r="P340" i="4"/>
  <c r="P342" i="4"/>
  <c r="P344" i="4"/>
  <c r="P346" i="4"/>
  <c r="P348" i="4"/>
  <c r="P350" i="4"/>
  <c r="P352" i="4"/>
  <c r="P354" i="4"/>
  <c r="P356" i="4"/>
  <c r="P358" i="4"/>
  <c r="P360" i="4"/>
  <c r="P362" i="4"/>
  <c r="P364" i="4"/>
  <c r="P366" i="4"/>
  <c r="P368" i="4"/>
  <c r="P370" i="4"/>
  <c r="P372" i="4"/>
  <c r="P374" i="4"/>
  <c r="P376" i="4"/>
  <c r="P378" i="4"/>
  <c r="P380" i="4"/>
  <c r="P382" i="4"/>
  <c r="P384" i="4"/>
  <c r="P386" i="4"/>
  <c r="P388" i="4"/>
  <c r="P390" i="4"/>
  <c r="P392" i="4"/>
  <c r="P394" i="4"/>
  <c r="P396" i="4"/>
  <c r="P398" i="4"/>
  <c r="P400" i="4"/>
  <c r="P402" i="4"/>
  <c r="P404" i="4"/>
  <c r="P406" i="4"/>
  <c r="P408" i="4"/>
  <c r="P410" i="4"/>
  <c r="P412" i="4"/>
  <c r="P414" i="4"/>
  <c r="P416" i="4"/>
  <c r="P418" i="4"/>
  <c r="P420" i="4"/>
  <c r="P422" i="4"/>
  <c r="P424" i="4"/>
  <c r="P426" i="4"/>
  <c r="P428" i="4"/>
  <c r="P430" i="4"/>
  <c r="P432" i="4"/>
  <c r="P434" i="4"/>
  <c r="P436" i="4"/>
  <c r="P438" i="4"/>
  <c r="P440" i="4"/>
  <c r="P442" i="4"/>
  <c r="P444" i="4"/>
  <c r="P446" i="4"/>
  <c r="P448" i="4"/>
  <c r="P450" i="4"/>
  <c r="P452" i="4"/>
  <c r="P211" i="4"/>
  <c r="P218" i="4"/>
  <c r="P222" i="4"/>
  <c r="P225" i="4"/>
  <c r="P236" i="4"/>
  <c r="P239" i="4"/>
  <c r="P245" i="4"/>
  <c r="P253" i="4"/>
  <c r="P261" i="4"/>
  <c r="P269" i="4"/>
  <c r="P277" i="4"/>
  <c r="P285" i="4"/>
  <c r="P293" i="4"/>
  <c r="P301" i="4"/>
  <c r="P309" i="4"/>
  <c r="P317" i="4"/>
  <c r="P325" i="4"/>
  <c r="P333" i="4"/>
  <c r="P341" i="4"/>
  <c r="P349" i="4"/>
  <c r="P357" i="4"/>
  <c r="P365" i="4"/>
  <c r="P373" i="4"/>
  <c r="P381" i="4"/>
  <c r="P389" i="4"/>
  <c r="P397" i="4"/>
  <c r="P405" i="4"/>
  <c r="P413" i="4"/>
  <c r="P421" i="4"/>
  <c r="P429" i="4"/>
  <c r="P437" i="4"/>
  <c r="P445" i="4"/>
  <c r="P453" i="4"/>
  <c r="P455" i="4"/>
  <c r="P457" i="4"/>
  <c r="P459" i="4"/>
  <c r="P461" i="4"/>
  <c r="P463" i="4"/>
  <c r="P465" i="4"/>
  <c r="P467" i="4"/>
  <c r="P469" i="4"/>
  <c r="P471" i="4"/>
  <c r="P473" i="4"/>
  <c r="P475" i="4"/>
  <c r="P477" i="4"/>
  <c r="P479" i="4"/>
  <c r="P481" i="4"/>
  <c r="P483" i="4"/>
  <c r="P485" i="4"/>
  <c r="P487" i="4"/>
  <c r="P489" i="4"/>
  <c r="P491" i="4"/>
  <c r="P493" i="4"/>
  <c r="P495" i="4"/>
  <c r="P497" i="4"/>
  <c r="P499" i="4"/>
  <c r="P501" i="4"/>
  <c r="P503" i="4"/>
  <c r="P505" i="4"/>
  <c r="P507" i="4"/>
  <c r="P509" i="4"/>
  <c r="P511" i="4"/>
  <c r="P513" i="4"/>
  <c r="P515" i="4"/>
  <c r="P517" i="4"/>
  <c r="P519" i="4"/>
  <c r="P521" i="4"/>
  <c r="P523" i="4"/>
  <c r="P525" i="4"/>
  <c r="P527" i="4"/>
  <c r="P529" i="4"/>
  <c r="P531" i="4"/>
  <c r="P533" i="4"/>
  <c r="P535" i="4"/>
  <c r="P537" i="4"/>
  <c r="P539" i="4"/>
  <c r="P541" i="4"/>
  <c r="P543" i="4"/>
  <c r="P545" i="4"/>
  <c r="P547" i="4"/>
  <c r="P549" i="4"/>
  <c r="P551" i="4"/>
  <c r="P553" i="4"/>
  <c r="P555" i="4"/>
  <c r="P557" i="4"/>
  <c r="P559" i="4"/>
  <c r="P561" i="4"/>
  <c r="P563" i="4"/>
  <c r="P565" i="4"/>
  <c r="P567" i="4"/>
  <c r="P569" i="4"/>
  <c r="P571" i="4"/>
  <c r="P573" i="4"/>
  <c r="P575" i="4"/>
  <c r="P577" i="4"/>
  <c r="P579" i="4"/>
  <c r="P581" i="4"/>
  <c r="P583" i="4"/>
  <c r="P585" i="4"/>
  <c r="P587" i="4"/>
  <c r="P589" i="4"/>
  <c r="P591" i="4"/>
  <c r="P593" i="4"/>
  <c r="P595" i="4"/>
  <c r="P597" i="4"/>
  <c r="P599" i="4"/>
  <c r="P601" i="4"/>
  <c r="P603" i="4"/>
  <c r="P605" i="4"/>
  <c r="P607" i="4"/>
  <c r="P609" i="4"/>
  <c r="P611" i="4"/>
  <c r="P613" i="4"/>
  <c r="P615" i="4"/>
  <c r="P617" i="4"/>
  <c r="P619" i="4"/>
  <c r="P621" i="4"/>
  <c r="P623" i="4"/>
  <c r="P625" i="4"/>
  <c r="P627" i="4"/>
  <c r="P629" i="4"/>
  <c r="P631" i="4"/>
  <c r="P633" i="4"/>
  <c r="P635" i="4"/>
  <c r="P637" i="4"/>
  <c r="P639" i="4"/>
  <c r="P641" i="4"/>
  <c r="P643" i="4"/>
  <c r="P645" i="4"/>
  <c r="P647" i="4"/>
  <c r="P649" i="4"/>
  <c r="P651" i="4"/>
  <c r="P653" i="4"/>
  <c r="P655" i="4"/>
  <c r="P657" i="4"/>
  <c r="P659" i="4"/>
  <c r="P661" i="4"/>
  <c r="P663" i="4"/>
  <c r="P665" i="4"/>
  <c r="P667" i="4"/>
  <c r="P669" i="4"/>
  <c r="P671" i="4"/>
  <c r="P673" i="4"/>
  <c r="P675" i="4"/>
  <c r="P677" i="4"/>
  <c r="P679" i="4"/>
  <c r="P681" i="4"/>
  <c r="P683" i="4"/>
  <c r="P685" i="4"/>
  <c r="P687" i="4"/>
  <c r="P689" i="4"/>
  <c r="P691" i="4"/>
  <c r="P693" i="4"/>
  <c r="P695" i="4"/>
  <c r="P697" i="4"/>
  <c r="P699" i="4"/>
  <c r="P701" i="4"/>
  <c r="P703" i="4"/>
  <c r="P705" i="4"/>
  <c r="P707" i="4"/>
  <c r="P709" i="4"/>
  <c r="P711" i="4"/>
  <c r="P713" i="4"/>
  <c r="P715" i="4"/>
  <c r="P717" i="4"/>
  <c r="P719" i="4"/>
  <c r="P721" i="4"/>
  <c r="P723" i="4"/>
  <c r="P212" i="4"/>
  <c r="P215" i="4"/>
  <c r="P219" i="4"/>
  <c r="P226" i="4"/>
  <c r="P230" i="4"/>
  <c r="P233" i="4"/>
  <c r="P243" i="4"/>
  <c r="P251" i="4"/>
  <c r="P259" i="4"/>
  <c r="P267" i="4"/>
  <c r="P275" i="4"/>
  <c r="P283" i="4"/>
  <c r="P291" i="4"/>
  <c r="P299" i="4"/>
  <c r="P307" i="4"/>
  <c r="P315" i="4"/>
  <c r="P209" i="4"/>
  <c r="P223" i="4"/>
  <c r="P238" i="4"/>
  <c r="P249" i="4"/>
  <c r="P265" i="4"/>
  <c r="P281" i="4"/>
  <c r="P297" i="4"/>
  <c r="P313" i="4"/>
  <c r="P323" i="4"/>
  <c r="P337" i="4"/>
  <c r="P351" i="4"/>
  <c r="P355" i="4"/>
  <c r="P369" i="4"/>
  <c r="P383" i="4"/>
  <c r="P387" i="4"/>
  <c r="P401" i="4"/>
  <c r="P415" i="4"/>
  <c r="P419" i="4"/>
  <c r="P433" i="4"/>
  <c r="P447" i="4"/>
  <c r="P451" i="4"/>
  <c r="P454" i="4"/>
  <c r="P462" i="4"/>
  <c r="P470" i="4"/>
  <c r="P478" i="4"/>
  <c r="P486" i="4"/>
  <c r="P494" i="4"/>
  <c r="P502" i="4"/>
  <c r="P510" i="4"/>
  <c r="P518" i="4"/>
  <c r="P526" i="4"/>
  <c r="P534" i="4"/>
  <c r="P542" i="4"/>
  <c r="P550" i="4"/>
  <c r="P558" i="4"/>
  <c r="P566" i="4"/>
  <c r="P574" i="4"/>
  <c r="P582" i="4"/>
  <c r="P590" i="4"/>
  <c r="P598" i="4"/>
  <c r="P606" i="4"/>
  <c r="P614" i="4"/>
  <c r="P622" i="4"/>
  <c r="P630" i="4"/>
  <c r="P638" i="4"/>
  <c r="P646" i="4"/>
  <c r="P654" i="4"/>
  <c r="P662" i="4"/>
  <c r="P670" i="4"/>
  <c r="P678" i="4"/>
  <c r="P686" i="4"/>
  <c r="P694" i="4"/>
  <c r="P702" i="4"/>
  <c r="P710" i="4"/>
  <c r="P718" i="4"/>
  <c r="P210" i="4"/>
  <c r="P217" i="4"/>
  <c r="P231" i="4"/>
  <c r="P255" i="4"/>
  <c r="P271" i="4"/>
  <c r="P287" i="4"/>
  <c r="P303" i="4"/>
  <c r="P319" i="4"/>
  <c r="P327" i="4"/>
  <c r="P331" i="4"/>
  <c r="P345" i="4"/>
  <c r="P359" i="4"/>
  <c r="P363" i="4"/>
  <c r="P377" i="4"/>
  <c r="P391" i="4"/>
  <c r="P395" i="4"/>
  <c r="P409" i="4"/>
  <c r="P423" i="4"/>
  <c r="P427" i="4"/>
  <c r="P441" i="4"/>
  <c r="P460" i="4"/>
  <c r="P468" i="4"/>
  <c r="P476" i="4"/>
  <c r="P484" i="4"/>
  <c r="P492" i="4"/>
  <c r="P500" i="4"/>
  <c r="P508" i="4"/>
  <c r="P516" i="4"/>
  <c r="P524" i="4"/>
  <c r="P532" i="4"/>
  <c r="P540" i="4"/>
  <c r="P548" i="4"/>
  <c r="P556" i="4"/>
  <c r="P564" i="4"/>
  <c r="P572" i="4"/>
  <c r="P580" i="4"/>
  <c r="P588" i="4"/>
  <c r="P596" i="4"/>
  <c r="P604" i="4"/>
  <c r="P612" i="4"/>
  <c r="P620" i="4"/>
  <c r="P628" i="4"/>
  <c r="P636" i="4"/>
  <c r="P644" i="4"/>
  <c r="P652" i="4"/>
  <c r="P660" i="4"/>
  <c r="P668" i="4"/>
  <c r="P676" i="4"/>
  <c r="P684" i="4"/>
  <c r="P692" i="4"/>
  <c r="P700" i="4"/>
  <c r="P708" i="4"/>
  <c r="P716" i="4"/>
  <c r="P220" i="4"/>
  <c r="P227" i="4"/>
  <c r="P234" i="4"/>
  <c r="P241" i="4"/>
  <c r="P257" i="4"/>
  <c r="P273" i="4"/>
  <c r="P289" i="4"/>
  <c r="P305" i="4"/>
  <c r="P321" i="4"/>
  <c r="P335" i="4"/>
  <c r="P339" i="4"/>
  <c r="P353" i="4"/>
  <c r="P367" i="4"/>
  <c r="P371" i="4"/>
  <c r="P385" i="4"/>
  <c r="P399" i="4"/>
  <c r="P403" i="4"/>
  <c r="P417" i="4"/>
  <c r="P431" i="4"/>
  <c r="P435" i="4"/>
  <c r="P449" i="4"/>
  <c r="P458" i="4"/>
  <c r="P466" i="4"/>
  <c r="P474" i="4"/>
  <c r="P482" i="4"/>
  <c r="P490" i="4"/>
  <c r="P498" i="4"/>
  <c r="P506" i="4"/>
  <c r="P514" i="4"/>
  <c r="P522" i="4"/>
  <c r="P530" i="4"/>
  <c r="P538" i="4"/>
  <c r="P546" i="4"/>
  <c r="P554" i="4"/>
  <c r="P562" i="4"/>
  <c r="P570" i="4"/>
  <c r="P578" i="4"/>
  <c r="P586" i="4"/>
  <c r="P594" i="4"/>
  <c r="P602" i="4"/>
  <c r="P610" i="4"/>
  <c r="P618" i="4"/>
  <c r="P626" i="4"/>
  <c r="P634" i="4"/>
  <c r="P642" i="4"/>
  <c r="P650" i="4"/>
  <c r="P658" i="4"/>
  <c r="P666" i="4"/>
  <c r="P674" i="4"/>
  <c r="P682" i="4"/>
  <c r="P690" i="4"/>
  <c r="P698" i="4"/>
  <c r="P706" i="4"/>
  <c r="P714" i="4"/>
  <c r="P722" i="4"/>
  <c r="P214" i="4"/>
  <c r="P228" i="4"/>
  <c r="P235" i="4"/>
  <c r="P247" i="4"/>
  <c r="P263" i="4"/>
  <c r="P279" i="4"/>
  <c r="P295" i="4"/>
  <c r="P311" i="4"/>
  <c r="P329" i="4"/>
  <c r="P343" i="4"/>
  <c r="P347" i="4"/>
  <c r="P361" i="4"/>
  <c r="P375" i="4"/>
  <c r="P379" i="4"/>
  <c r="P393" i="4"/>
  <c r="P407" i="4"/>
  <c r="P411" i="4"/>
  <c r="P425" i="4"/>
  <c r="P439" i="4"/>
  <c r="P443" i="4"/>
  <c r="P456" i="4"/>
  <c r="P464" i="4"/>
  <c r="P472" i="4"/>
  <c r="P480" i="4"/>
  <c r="P488" i="4"/>
  <c r="P496" i="4"/>
  <c r="P504" i="4"/>
  <c r="P512" i="4"/>
  <c r="P520" i="4"/>
  <c r="P528" i="4"/>
  <c r="P536" i="4"/>
  <c r="P544" i="4"/>
  <c r="P552" i="4"/>
  <c r="P560" i="4"/>
  <c r="P568" i="4"/>
  <c r="P576" i="4"/>
  <c r="P584" i="4"/>
  <c r="P592" i="4"/>
  <c r="P600" i="4"/>
  <c r="P608" i="4"/>
  <c r="P616" i="4"/>
  <c r="P624" i="4"/>
  <c r="P632" i="4"/>
  <c r="P640" i="4"/>
  <c r="P648" i="4"/>
  <c r="P664" i="4"/>
  <c r="P696" i="4"/>
  <c r="P656" i="4"/>
  <c r="P688" i="4"/>
  <c r="P720" i="4"/>
  <c r="P680" i="4"/>
  <c r="P712" i="4"/>
  <c r="P672" i="4"/>
  <c r="P704" i="4"/>
  <c r="Q209" i="4"/>
  <c r="Q211" i="4"/>
  <c r="Q213" i="4"/>
  <c r="Q215" i="4"/>
  <c r="Q217" i="4"/>
  <c r="Q219" i="4"/>
  <c r="Q221" i="4"/>
  <c r="Q223" i="4"/>
  <c r="Q225" i="4"/>
  <c r="Q227" i="4"/>
  <c r="Q229" i="4"/>
  <c r="Q231" i="4"/>
  <c r="Q233" i="4"/>
  <c r="Q235" i="4"/>
  <c r="Q237" i="4"/>
  <c r="Q239" i="4"/>
  <c r="Q210" i="4"/>
  <c r="Q218" i="4"/>
  <c r="Q226" i="4"/>
  <c r="Q234" i="4"/>
  <c r="Q214" i="4"/>
  <c r="Q228" i="4"/>
  <c r="Q232" i="4"/>
  <c r="Q242" i="4"/>
  <c r="Q247" i="4"/>
  <c r="Q250" i="4"/>
  <c r="Q255" i="4"/>
  <c r="Q258" i="4"/>
  <c r="Q263" i="4"/>
  <c r="Q266" i="4"/>
  <c r="Q271" i="4"/>
  <c r="Q274" i="4"/>
  <c r="Q279" i="4"/>
  <c r="Q282" i="4"/>
  <c r="Q287" i="4"/>
  <c r="Q290" i="4"/>
  <c r="Q295" i="4"/>
  <c r="Q298" i="4"/>
  <c r="Q303" i="4"/>
  <c r="Q306" i="4"/>
  <c r="Q311" i="4"/>
  <c r="Q314" i="4"/>
  <c r="Q319" i="4"/>
  <c r="Q322" i="4"/>
  <c r="Q327" i="4"/>
  <c r="Q330" i="4"/>
  <c r="Q335" i="4"/>
  <c r="Q338" i="4"/>
  <c r="Q343" i="4"/>
  <c r="Q346" i="4"/>
  <c r="Q351" i="4"/>
  <c r="Q354" i="4"/>
  <c r="Q359" i="4"/>
  <c r="Q362" i="4"/>
  <c r="Q367" i="4"/>
  <c r="Q370" i="4"/>
  <c r="Q375" i="4"/>
  <c r="Q378" i="4"/>
  <c r="Q383" i="4"/>
  <c r="Q386" i="4"/>
  <c r="Q391" i="4"/>
  <c r="Q394" i="4"/>
  <c r="Q399" i="4"/>
  <c r="Q402" i="4"/>
  <c r="Q407" i="4"/>
  <c r="Q410" i="4"/>
  <c r="Q415" i="4"/>
  <c r="Q418" i="4"/>
  <c r="Q423" i="4"/>
  <c r="Q426" i="4"/>
  <c r="Q431" i="4"/>
  <c r="Q434" i="4"/>
  <c r="Q439" i="4"/>
  <c r="Q442" i="4"/>
  <c r="Q447" i="4"/>
  <c r="Q450" i="4"/>
  <c r="Q222" i="4"/>
  <c r="Q236" i="4"/>
  <c r="Q240" i="4"/>
  <c r="Q245" i="4"/>
  <c r="Q248" i="4"/>
  <c r="Q253" i="4"/>
  <c r="Q256" i="4"/>
  <c r="Q261" i="4"/>
  <c r="Q264" i="4"/>
  <c r="Q269" i="4"/>
  <c r="Q272" i="4"/>
  <c r="Q277" i="4"/>
  <c r="Q280" i="4"/>
  <c r="Q285" i="4"/>
  <c r="Q288" i="4"/>
  <c r="Q293" i="4"/>
  <c r="Q296" i="4"/>
  <c r="Q301" i="4"/>
  <c r="Q304" i="4"/>
  <c r="Q309" i="4"/>
  <c r="Q312" i="4"/>
  <c r="Q317" i="4"/>
  <c r="Q320" i="4"/>
  <c r="Q216" i="4"/>
  <c r="Q230" i="4"/>
  <c r="Q243" i="4"/>
  <c r="Q254" i="4"/>
  <c r="Q259" i="4"/>
  <c r="Q270" i="4"/>
  <c r="Q275" i="4"/>
  <c r="Q286" i="4"/>
  <c r="Q291" i="4"/>
  <c r="Q302" i="4"/>
  <c r="Q307" i="4"/>
  <c r="Q318" i="4"/>
  <c r="Q326" i="4"/>
  <c r="Q329" i="4"/>
  <c r="Q333" i="4"/>
  <c r="Q340" i="4"/>
  <c r="Q344" i="4"/>
  <c r="Q347" i="4"/>
  <c r="Q358" i="4"/>
  <c r="Q361" i="4"/>
  <c r="Q365" i="4"/>
  <c r="Q372" i="4"/>
  <c r="Q376" i="4"/>
  <c r="Q379" i="4"/>
  <c r="Q390" i="4"/>
  <c r="Q393" i="4"/>
  <c r="Q397" i="4"/>
  <c r="Q404" i="4"/>
  <c r="Q408" i="4"/>
  <c r="Q411" i="4"/>
  <c r="Q422" i="4"/>
  <c r="Q425" i="4"/>
  <c r="Q429" i="4"/>
  <c r="Q436" i="4"/>
  <c r="Q440" i="4"/>
  <c r="Q443" i="4"/>
  <c r="Q456" i="4"/>
  <c r="Q459" i="4"/>
  <c r="Q464" i="4"/>
  <c r="Q467" i="4"/>
  <c r="Q472" i="4"/>
  <c r="Q475" i="4"/>
  <c r="Q480" i="4"/>
  <c r="Q483" i="4"/>
  <c r="Q488" i="4"/>
  <c r="Q491" i="4"/>
  <c r="Q496" i="4"/>
  <c r="Q499" i="4"/>
  <c r="Q504" i="4"/>
  <c r="Q507" i="4"/>
  <c r="Q512" i="4"/>
  <c r="Q515" i="4"/>
  <c r="Q520" i="4"/>
  <c r="Q523" i="4"/>
  <c r="Q528" i="4"/>
  <c r="Q531" i="4"/>
  <c r="Q536" i="4"/>
  <c r="Q539" i="4"/>
  <c r="Q544" i="4"/>
  <c r="Q547" i="4"/>
  <c r="Q552" i="4"/>
  <c r="Q555" i="4"/>
  <c r="Q560" i="4"/>
  <c r="Q563" i="4"/>
  <c r="Q568" i="4"/>
  <c r="Q571" i="4"/>
  <c r="Q576" i="4"/>
  <c r="Q579" i="4"/>
  <c r="Q584" i="4"/>
  <c r="Q587" i="4"/>
  <c r="Q592" i="4"/>
  <c r="Q595" i="4"/>
  <c r="Q600" i="4"/>
  <c r="Q603" i="4"/>
  <c r="Q608" i="4"/>
  <c r="Q611" i="4"/>
  <c r="Q616" i="4"/>
  <c r="Q619" i="4"/>
  <c r="Q624" i="4"/>
  <c r="Q627" i="4"/>
  <c r="Q632" i="4"/>
  <c r="Q635" i="4"/>
  <c r="Q640" i="4"/>
  <c r="Q643" i="4"/>
  <c r="Q648" i="4"/>
  <c r="Q651" i="4"/>
  <c r="Q656" i="4"/>
  <c r="Q659" i="4"/>
  <c r="Q664" i="4"/>
  <c r="Q667" i="4"/>
  <c r="Q672" i="4"/>
  <c r="Q675" i="4"/>
  <c r="Q680" i="4"/>
  <c r="Q683" i="4"/>
  <c r="Q688" i="4"/>
  <c r="Q691" i="4"/>
  <c r="Q696" i="4"/>
  <c r="Q699" i="4"/>
  <c r="Q704" i="4"/>
  <c r="Q707" i="4"/>
  <c r="Q712" i="4"/>
  <c r="Q715" i="4"/>
  <c r="Q720" i="4"/>
  <c r="Q723" i="4"/>
  <c r="Q224" i="4"/>
  <c r="Q238" i="4"/>
  <c r="Q244" i="4"/>
  <c r="Q249" i="4"/>
  <c r="Q260" i="4"/>
  <c r="Q265" i="4"/>
  <c r="Q276" i="4"/>
  <c r="Q281" i="4"/>
  <c r="Q292" i="4"/>
  <c r="Q297" i="4"/>
  <c r="Q308" i="4"/>
  <c r="Q313" i="4"/>
  <c r="Q323" i="4"/>
  <c r="Q334" i="4"/>
  <c r="Q337" i="4"/>
  <c r="Q341" i="4"/>
  <c r="Q348" i="4"/>
  <c r="Q352" i="4"/>
  <c r="Q355" i="4"/>
  <c r="Q366" i="4"/>
  <c r="Q369" i="4"/>
  <c r="Q373" i="4"/>
  <c r="Q380" i="4"/>
  <c r="Q384" i="4"/>
  <c r="Q387" i="4"/>
  <c r="Q398" i="4"/>
  <c r="Q401" i="4"/>
  <c r="Q405" i="4"/>
  <c r="Q412" i="4"/>
  <c r="Q416" i="4"/>
  <c r="Q419" i="4"/>
  <c r="Q430" i="4"/>
  <c r="Q433" i="4"/>
  <c r="Q437" i="4"/>
  <c r="Q444" i="4"/>
  <c r="Q448" i="4"/>
  <c r="Q451" i="4"/>
  <c r="Q454" i="4"/>
  <c r="Q457" i="4"/>
  <c r="Q462" i="4"/>
  <c r="Q465" i="4"/>
  <c r="Q470" i="4"/>
  <c r="Q473" i="4"/>
  <c r="Q478" i="4"/>
  <c r="Q481" i="4"/>
  <c r="Q486" i="4"/>
  <c r="Q489" i="4"/>
  <c r="Q494" i="4"/>
  <c r="Q497" i="4"/>
  <c r="Q502" i="4"/>
  <c r="Q505" i="4"/>
  <c r="Q510" i="4"/>
  <c r="Q513" i="4"/>
  <c r="Q518" i="4"/>
  <c r="Q521" i="4"/>
  <c r="Q526" i="4"/>
  <c r="Q529" i="4"/>
  <c r="Q534" i="4"/>
  <c r="Q537" i="4"/>
  <c r="Q542" i="4"/>
  <c r="Q545" i="4"/>
  <c r="Q550" i="4"/>
  <c r="Q553" i="4"/>
  <c r="Q558" i="4"/>
  <c r="Q561" i="4"/>
  <c r="Q566" i="4"/>
  <c r="Q569" i="4"/>
  <c r="Q574" i="4"/>
  <c r="Q577" i="4"/>
  <c r="Q582" i="4"/>
  <c r="Q585" i="4"/>
  <c r="Q590" i="4"/>
  <c r="Q593" i="4"/>
  <c r="Q598" i="4"/>
  <c r="Q601" i="4"/>
  <c r="Q606" i="4"/>
  <c r="Q609" i="4"/>
  <c r="Q614" i="4"/>
  <c r="Q617" i="4"/>
  <c r="Q622" i="4"/>
  <c r="Q625" i="4"/>
  <c r="Q630" i="4"/>
  <c r="Q633" i="4"/>
  <c r="Q638" i="4"/>
  <c r="Q641" i="4"/>
  <c r="Q646" i="4"/>
  <c r="Q649" i="4"/>
  <c r="Q654" i="4"/>
  <c r="Q657" i="4"/>
  <c r="Q662" i="4"/>
  <c r="Q665" i="4"/>
  <c r="Q670" i="4"/>
  <c r="Q673" i="4"/>
  <c r="Q678" i="4"/>
  <c r="Q681" i="4"/>
  <c r="Q686" i="4"/>
  <c r="Q689" i="4"/>
  <c r="Q694" i="4"/>
  <c r="Q697" i="4"/>
  <c r="Q702" i="4"/>
  <c r="Q705" i="4"/>
  <c r="Q710" i="4"/>
  <c r="Q713" i="4"/>
  <c r="Q718" i="4"/>
  <c r="Q721" i="4"/>
  <c r="Q212" i="4"/>
  <c r="Q246" i="4"/>
  <c r="Q251" i="4"/>
  <c r="Q262" i="4"/>
  <c r="Q267" i="4"/>
  <c r="Q278" i="4"/>
  <c r="Q283" i="4"/>
  <c r="Q294" i="4"/>
  <c r="Q299" i="4"/>
  <c r="Q310" i="4"/>
  <c r="Q315" i="4"/>
  <c r="Q324" i="4"/>
  <c r="Q328" i="4"/>
  <c r="Q331" i="4"/>
  <c r="Q342" i="4"/>
  <c r="Q345" i="4"/>
  <c r="Q349" i="4"/>
  <c r="Q356" i="4"/>
  <c r="Q360" i="4"/>
  <c r="Q363" i="4"/>
  <c r="Q374" i="4"/>
  <c r="Q377" i="4"/>
  <c r="Q381" i="4"/>
  <c r="Q388" i="4"/>
  <c r="Q392" i="4"/>
  <c r="Q395" i="4"/>
  <c r="Q406" i="4"/>
  <c r="Q409" i="4"/>
  <c r="Q413" i="4"/>
  <c r="Q420" i="4"/>
  <c r="Q424" i="4"/>
  <c r="Q427" i="4"/>
  <c r="Q438" i="4"/>
  <c r="Q441" i="4"/>
  <c r="Q445" i="4"/>
  <c r="Q452" i="4"/>
  <c r="Q455" i="4"/>
  <c r="Q460" i="4"/>
  <c r="Q463" i="4"/>
  <c r="Q468" i="4"/>
  <c r="Q471" i="4"/>
  <c r="Q476" i="4"/>
  <c r="Q479" i="4"/>
  <c r="Q484" i="4"/>
  <c r="Q487" i="4"/>
  <c r="Q492" i="4"/>
  <c r="Q495" i="4"/>
  <c r="Q500" i="4"/>
  <c r="Q503" i="4"/>
  <c r="Q508" i="4"/>
  <c r="Q511" i="4"/>
  <c r="Q516" i="4"/>
  <c r="Q519" i="4"/>
  <c r="Q524" i="4"/>
  <c r="Q527" i="4"/>
  <c r="Q532" i="4"/>
  <c r="Q535" i="4"/>
  <c r="Q540" i="4"/>
  <c r="Q543" i="4"/>
  <c r="Q548" i="4"/>
  <c r="Q551" i="4"/>
  <c r="Q556" i="4"/>
  <c r="Q559" i="4"/>
  <c r="Q564" i="4"/>
  <c r="Q567" i="4"/>
  <c r="Q572" i="4"/>
  <c r="Q575" i="4"/>
  <c r="Q580" i="4"/>
  <c r="Q583" i="4"/>
  <c r="Q588" i="4"/>
  <c r="Q591" i="4"/>
  <c r="Q596" i="4"/>
  <c r="Q599" i="4"/>
  <c r="Q604" i="4"/>
  <c r="Q607" i="4"/>
  <c r="Q612" i="4"/>
  <c r="Q615" i="4"/>
  <c r="Q620" i="4"/>
  <c r="Q623" i="4"/>
  <c r="Q628" i="4"/>
  <c r="Q631" i="4"/>
  <c r="Q636" i="4"/>
  <c r="Q639" i="4"/>
  <c r="Q644" i="4"/>
  <c r="Q647" i="4"/>
  <c r="Q652" i="4"/>
  <c r="Q655" i="4"/>
  <c r="Q660" i="4"/>
  <c r="Q663" i="4"/>
  <c r="Q668" i="4"/>
  <c r="Q671" i="4"/>
  <c r="Q676" i="4"/>
  <c r="Q679" i="4"/>
  <c r="Q684" i="4"/>
  <c r="Q687" i="4"/>
  <c r="Q692" i="4"/>
  <c r="Q695" i="4"/>
  <c r="Q700" i="4"/>
  <c r="Q703" i="4"/>
  <c r="Q708" i="4"/>
  <c r="Q711" i="4"/>
  <c r="Q716" i="4"/>
  <c r="Q719" i="4"/>
  <c r="Q220" i="4"/>
  <c r="Q241" i="4"/>
  <c r="Q252" i="4"/>
  <c r="Q257" i="4"/>
  <c r="Q268" i="4"/>
  <c r="Q273" i="4"/>
  <c r="Q284" i="4"/>
  <c r="Q289" i="4"/>
  <c r="Q300" i="4"/>
  <c r="Q305" i="4"/>
  <c r="Q316" i="4"/>
  <c r="Q321" i="4"/>
  <c r="Q325" i="4"/>
  <c r="Q332" i="4"/>
  <c r="Q336" i="4"/>
  <c r="Q339" i="4"/>
  <c r="Q350" i="4"/>
  <c r="Q353" i="4"/>
  <c r="Q357" i="4"/>
  <c r="Q364" i="4"/>
  <c r="Q368" i="4"/>
  <c r="Q371" i="4"/>
  <c r="Q382" i="4"/>
  <c r="Q385" i="4"/>
  <c r="Q389" i="4"/>
  <c r="Q396" i="4"/>
  <c r="Q400" i="4"/>
  <c r="Q403" i="4"/>
  <c r="Q414" i="4"/>
  <c r="Q417" i="4"/>
  <c r="Q421" i="4"/>
  <c r="Q428" i="4"/>
  <c r="Q432" i="4"/>
  <c r="Q435" i="4"/>
  <c r="Q446" i="4"/>
  <c r="Q449" i="4"/>
  <c r="Q453" i="4"/>
  <c r="Q458" i="4"/>
  <c r="Q461" i="4"/>
  <c r="Q466" i="4"/>
  <c r="Q469" i="4"/>
  <c r="Q474" i="4"/>
  <c r="Q477" i="4"/>
  <c r="Q482" i="4"/>
  <c r="Q485" i="4"/>
  <c r="Q490" i="4"/>
  <c r="Q493" i="4"/>
  <c r="Q498" i="4"/>
  <c r="Q501" i="4"/>
  <c r="Q506" i="4"/>
  <c r="Q509" i="4"/>
  <c r="Q514" i="4"/>
  <c r="Q517" i="4"/>
  <c r="Q522" i="4"/>
  <c r="Q525" i="4"/>
  <c r="Q530" i="4"/>
  <c r="Q533" i="4"/>
  <c r="Q538" i="4"/>
  <c r="Q541" i="4"/>
  <c r="Q546" i="4"/>
  <c r="Q549" i="4"/>
  <c r="Q554" i="4"/>
  <c r="Q557" i="4"/>
  <c r="Q562" i="4"/>
  <c r="Q565" i="4"/>
  <c r="Q570" i="4"/>
  <c r="Q573" i="4"/>
  <c r="Q578" i="4"/>
  <c r="Q581" i="4"/>
  <c r="Q586" i="4"/>
  <c r="Q589" i="4"/>
  <c r="Q594" i="4"/>
  <c r="Q597" i="4"/>
  <c r="Q602" i="4"/>
  <c r="Q605" i="4"/>
  <c r="Q610" i="4"/>
  <c r="Q613" i="4"/>
  <c r="Q618" i="4"/>
  <c r="Q621" i="4"/>
  <c r="Q626" i="4"/>
  <c r="Q629" i="4"/>
  <c r="Q634" i="4"/>
  <c r="Q637" i="4"/>
  <c r="Q642" i="4"/>
  <c r="Q645" i="4"/>
  <c r="Q653" i="4"/>
  <c r="Q674" i="4"/>
  <c r="Q685" i="4"/>
  <c r="Q706" i="4"/>
  <c r="Q717" i="4"/>
  <c r="Q666" i="4"/>
  <c r="Q677" i="4"/>
  <c r="Q698" i="4"/>
  <c r="Q709" i="4"/>
  <c r="Q658" i="4"/>
  <c r="Q669" i="4"/>
  <c r="Q690" i="4"/>
  <c r="Q701" i="4"/>
  <c r="Q722" i="4"/>
  <c r="Q650" i="4"/>
  <c r="Q661" i="4"/>
  <c r="Q682" i="4"/>
  <c r="Q693" i="4"/>
  <c r="Q714" i="4"/>
  <c r="BA551" i="4"/>
  <c r="AM551" i="4"/>
  <c r="C3" i="2"/>
  <c r="I9" i="9" s="1"/>
  <c r="A35" i="4"/>
  <c r="A32" i="4"/>
  <c r="E35" i="4"/>
  <c r="A22" i="4"/>
  <c r="A29" i="4"/>
  <c r="E34" i="4"/>
  <c r="A34" i="4"/>
  <c r="E28" i="4"/>
  <c r="A21" i="4"/>
  <c r="E37" i="4"/>
  <c r="A30" i="4"/>
  <c r="E17" i="4"/>
  <c r="A17" i="4"/>
  <c r="A37" i="4"/>
  <c r="E22" i="4"/>
  <c r="E36" i="4"/>
  <c r="E24" i="4"/>
  <c r="E18" i="4"/>
  <c r="E29" i="4"/>
  <c r="E30" i="4"/>
  <c r="E27" i="4"/>
  <c r="A26" i="4"/>
  <c r="A36" i="4"/>
  <c r="P3" i="2" l="1"/>
  <c r="H3" i="2"/>
  <c r="C37" i="4"/>
  <c r="F22" i="4"/>
  <c r="B34" i="4"/>
  <c r="B32" i="4"/>
  <c r="D22" i="4"/>
  <c r="G36" i="4"/>
  <c r="D21" i="4"/>
  <c r="G17" i="4"/>
  <c r="C34" i="4"/>
  <c r="F17" i="4"/>
  <c r="B30" i="4"/>
  <c r="B21" i="4"/>
  <c r="D32" i="4"/>
  <c r="H24" i="4"/>
  <c r="B22" i="4"/>
  <c r="D35" i="4"/>
  <c r="C21" i="4"/>
  <c r="D26" i="4"/>
  <c r="C26" i="4"/>
  <c r="A23" i="4"/>
  <c r="E25" i="4"/>
  <c r="F37" i="4"/>
  <c r="G29" i="4"/>
  <c r="C22" i="4"/>
  <c r="E19" i="4"/>
  <c r="D30" i="4"/>
  <c r="H35" i="4"/>
  <c r="B17" i="4"/>
  <c r="C35" i="4"/>
  <c r="B35" i="4"/>
  <c r="B26" i="4"/>
  <c r="C32" i="4"/>
  <c r="G37" i="4"/>
  <c r="C17" i="4"/>
  <c r="F36" i="4"/>
  <c r="E21" i="4"/>
  <c r="G22" i="4"/>
  <c r="E32" i="4"/>
  <c r="H36" i="4"/>
  <c r="D17" i="4"/>
  <c r="F35" i="4"/>
  <c r="A27" i="4"/>
  <c r="H22" i="4"/>
  <c r="H30" i="4"/>
  <c r="D34" i="4"/>
  <c r="F24" i="4"/>
  <c r="A18" i="4"/>
  <c r="G27" i="4"/>
  <c r="B29" i="4"/>
  <c r="H17" i="4"/>
  <c r="D37" i="4"/>
  <c r="C29" i="4"/>
  <c r="H37" i="4"/>
  <c r="F29" i="4"/>
  <c r="C36" i="4"/>
  <c r="H18" i="4"/>
  <c r="B37" i="4"/>
  <c r="E26" i="4"/>
  <c r="H28" i="4"/>
  <c r="A19" i="4"/>
  <c r="H27" i="4"/>
  <c r="A20" i="4"/>
  <c r="G30" i="4"/>
  <c r="C30" i="4"/>
  <c r="D29" i="4"/>
  <c r="E31" i="4"/>
  <c r="H29" i="4"/>
  <c r="A28" i="4"/>
  <c r="F18" i="4"/>
  <c r="E23" i="4"/>
  <c r="F28" i="4"/>
  <c r="E20" i="4"/>
  <c r="A24" i="4"/>
  <c r="F27" i="4"/>
  <c r="A25" i="4"/>
  <c r="G18" i="4"/>
  <c r="G35" i="4"/>
  <c r="F30" i="4"/>
  <c r="G28" i="4"/>
  <c r="F34" i="4"/>
  <c r="B36" i="4"/>
  <c r="G24" i="4"/>
  <c r="G34" i="4"/>
  <c r="H34" i="4"/>
  <c r="D36" i="4"/>
  <c r="BA579" i="4" l="1"/>
  <c r="C33" i="9"/>
  <c r="C33" i="3"/>
  <c r="AN578" i="4"/>
  <c r="C34" i="3"/>
  <c r="C34" i="9"/>
  <c r="AN579" i="4"/>
  <c r="C56" i="9"/>
  <c r="BD579" i="4"/>
  <c r="A32" i="9"/>
  <c r="A32" i="3"/>
  <c r="A37" i="8"/>
  <c r="BA578" i="4"/>
  <c r="A55" i="9"/>
  <c r="A55" i="3"/>
  <c r="P38" i="8"/>
  <c r="C55" i="9"/>
  <c r="BD578" i="4"/>
  <c r="A54" i="3"/>
  <c r="P37" i="8"/>
  <c r="A54" i="9"/>
  <c r="BD580" i="4"/>
  <c r="C57" i="9"/>
  <c r="AL577" i="4"/>
  <c r="AN577" i="4"/>
  <c r="C32" i="3"/>
  <c r="C32" i="9"/>
  <c r="EA182" i="2"/>
  <c r="I13" i="9"/>
  <c r="EC182" i="2"/>
  <c r="L13" i="9"/>
  <c r="CL12" i="2"/>
  <c r="CO12" i="2" s="1"/>
  <c r="CQ12" i="2" s="1"/>
  <c r="AJ12" i="2" s="1"/>
  <c r="CM12" i="2"/>
  <c r="CN12" i="2"/>
  <c r="CR12" i="2"/>
  <c r="CS12" i="2"/>
  <c r="CL13" i="2"/>
  <c r="CV13" i="2" s="1"/>
  <c r="CT13" i="2" s="1"/>
  <c r="AQ13" i="2" s="1"/>
  <c r="CM13" i="2"/>
  <c r="CN13" i="2"/>
  <c r="CR13" i="2"/>
  <c r="CS13" i="2"/>
  <c r="CL14" i="2"/>
  <c r="CO14" i="2" s="1"/>
  <c r="CQ14" i="2" s="1"/>
  <c r="AJ14" i="2" s="1"/>
  <c r="CM14" i="2"/>
  <c r="CN14" i="2"/>
  <c r="CR14" i="2"/>
  <c r="CS14" i="2"/>
  <c r="CL15" i="2"/>
  <c r="CO15" i="2" s="1"/>
  <c r="CQ15" i="2" s="1"/>
  <c r="AJ15" i="2" s="1"/>
  <c r="CM15" i="2"/>
  <c r="CN15" i="2"/>
  <c r="CR15" i="2"/>
  <c r="CS15" i="2"/>
  <c r="CL16" i="2"/>
  <c r="CV16" i="2" s="1"/>
  <c r="CT16" i="2" s="1"/>
  <c r="AQ16" i="2" s="1"/>
  <c r="CM16" i="2"/>
  <c r="CN16" i="2"/>
  <c r="CR16" i="2"/>
  <c r="CS16" i="2"/>
  <c r="CL17" i="2"/>
  <c r="CV17" i="2" s="1"/>
  <c r="CT17" i="2" s="1"/>
  <c r="AQ17" i="2" s="1"/>
  <c r="CM17" i="2"/>
  <c r="CN17" i="2"/>
  <c r="CR17" i="2"/>
  <c r="CS17" i="2"/>
  <c r="CL18" i="2"/>
  <c r="CV18" i="2" s="1"/>
  <c r="CT18" i="2" s="1"/>
  <c r="AQ18" i="2" s="1"/>
  <c r="CM18" i="2"/>
  <c r="CN18" i="2"/>
  <c r="CR18" i="2"/>
  <c r="CS18" i="2"/>
  <c r="CL19" i="2"/>
  <c r="CO19" i="2" s="1"/>
  <c r="CQ19" i="2" s="1"/>
  <c r="AJ19" i="2" s="1"/>
  <c r="CM19" i="2"/>
  <c r="CN19" i="2"/>
  <c r="CR19" i="2"/>
  <c r="CS19" i="2"/>
  <c r="CL20" i="2"/>
  <c r="CO20" i="2" s="1"/>
  <c r="CQ20" i="2" s="1"/>
  <c r="AJ20" i="2" s="1"/>
  <c r="CM20" i="2"/>
  <c r="CN20" i="2"/>
  <c r="CR20" i="2"/>
  <c r="CS20" i="2"/>
  <c r="CL21" i="2"/>
  <c r="CV21" i="2" s="1"/>
  <c r="CT21" i="2" s="1"/>
  <c r="AQ21" i="2" s="1"/>
  <c r="CM21" i="2"/>
  <c r="CN21" i="2"/>
  <c r="CR21" i="2"/>
  <c r="CS21" i="2"/>
  <c r="CL22" i="2"/>
  <c r="CV22" i="2" s="1"/>
  <c r="CT22" i="2" s="1"/>
  <c r="AQ22" i="2" s="1"/>
  <c r="CM22" i="2"/>
  <c r="CN22" i="2"/>
  <c r="CR22" i="2"/>
  <c r="CS22" i="2"/>
  <c r="CL23" i="2"/>
  <c r="CO23" i="2" s="1"/>
  <c r="CQ23" i="2" s="1"/>
  <c r="AJ23" i="2" s="1"/>
  <c r="CM23" i="2"/>
  <c r="CN23" i="2"/>
  <c r="CR23" i="2"/>
  <c r="CS23" i="2"/>
  <c r="CL24" i="2"/>
  <c r="CM24" i="2"/>
  <c r="CN24" i="2"/>
  <c r="CR24" i="2"/>
  <c r="CS24" i="2"/>
  <c r="CL25" i="2"/>
  <c r="CM25" i="2"/>
  <c r="CN25" i="2"/>
  <c r="CR25" i="2"/>
  <c r="CS25" i="2"/>
  <c r="CL26" i="2"/>
  <c r="CV26" i="2" s="1"/>
  <c r="CT26" i="2" s="1"/>
  <c r="AQ26" i="2" s="1"/>
  <c r="CM26" i="2"/>
  <c r="CN26" i="2"/>
  <c r="CR26" i="2"/>
  <c r="CS26" i="2"/>
  <c r="CL27" i="2"/>
  <c r="CM27" i="2"/>
  <c r="CN27" i="2"/>
  <c r="CR27" i="2"/>
  <c r="CS27" i="2"/>
  <c r="CL28" i="2"/>
  <c r="CO28" i="2" s="1"/>
  <c r="CQ28" i="2" s="1"/>
  <c r="AJ28" i="2" s="1"/>
  <c r="CM28" i="2"/>
  <c r="CN28" i="2"/>
  <c r="CR28" i="2"/>
  <c r="CS28" i="2"/>
  <c r="CL29" i="2"/>
  <c r="CO29" i="2" s="1"/>
  <c r="CQ29" i="2" s="1"/>
  <c r="AJ29" i="2" s="1"/>
  <c r="CM29" i="2"/>
  <c r="CN29" i="2"/>
  <c r="CR29" i="2"/>
  <c r="CS29" i="2"/>
  <c r="CL30" i="2"/>
  <c r="CO30" i="2" s="1"/>
  <c r="CQ30" i="2" s="1"/>
  <c r="AJ30" i="2" s="1"/>
  <c r="CM30" i="2"/>
  <c r="CN30" i="2"/>
  <c r="CR30" i="2"/>
  <c r="CS30" i="2"/>
  <c r="CL31" i="2"/>
  <c r="CO31" i="2" s="1"/>
  <c r="CQ31" i="2" s="1"/>
  <c r="AJ31" i="2" s="1"/>
  <c r="CM31" i="2"/>
  <c r="CN31" i="2"/>
  <c r="CR31" i="2"/>
  <c r="CS31" i="2"/>
  <c r="CL32" i="2"/>
  <c r="CV32" i="2" s="1"/>
  <c r="CT32" i="2" s="1"/>
  <c r="AQ32" i="2" s="1"/>
  <c r="CM32" i="2"/>
  <c r="CN32" i="2"/>
  <c r="CR32" i="2"/>
  <c r="CS32" i="2"/>
  <c r="CL33" i="2"/>
  <c r="CV33" i="2" s="1"/>
  <c r="CT33" i="2" s="1"/>
  <c r="AQ33" i="2" s="1"/>
  <c r="CM33" i="2"/>
  <c r="CN33" i="2"/>
  <c r="CR33" i="2"/>
  <c r="CS33" i="2"/>
  <c r="CL34" i="2"/>
  <c r="CO34" i="2" s="1"/>
  <c r="CQ34" i="2" s="1"/>
  <c r="AJ34" i="2" s="1"/>
  <c r="CM34" i="2"/>
  <c r="CN34" i="2"/>
  <c r="CR34" i="2"/>
  <c r="CS34" i="2"/>
  <c r="CL35" i="2"/>
  <c r="CO35" i="2" s="1"/>
  <c r="CQ35" i="2" s="1"/>
  <c r="AJ35" i="2" s="1"/>
  <c r="CM35" i="2"/>
  <c r="CN35" i="2"/>
  <c r="CR35" i="2"/>
  <c r="CS35" i="2"/>
  <c r="CL36" i="2"/>
  <c r="CO36" i="2" s="1"/>
  <c r="CQ36" i="2" s="1"/>
  <c r="AJ36" i="2" s="1"/>
  <c r="CM36" i="2"/>
  <c r="CN36" i="2"/>
  <c r="CR36" i="2"/>
  <c r="CS36" i="2"/>
  <c r="CL37" i="2"/>
  <c r="CV37" i="2" s="1"/>
  <c r="CT37" i="2" s="1"/>
  <c r="AQ37" i="2" s="1"/>
  <c r="CM37" i="2"/>
  <c r="CN37" i="2"/>
  <c r="CR37" i="2"/>
  <c r="CS37" i="2"/>
  <c r="CL38" i="2"/>
  <c r="CV38" i="2" s="1"/>
  <c r="CT38" i="2" s="1"/>
  <c r="AQ38" i="2" s="1"/>
  <c r="CM38" i="2"/>
  <c r="CN38" i="2"/>
  <c r="CR38" i="2"/>
  <c r="CS38" i="2"/>
  <c r="CL39" i="2"/>
  <c r="CO39" i="2" s="1"/>
  <c r="CQ39" i="2" s="1"/>
  <c r="AJ39" i="2" s="1"/>
  <c r="CM39" i="2"/>
  <c r="CN39" i="2"/>
  <c r="CR39" i="2"/>
  <c r="CS39" i="2"/>
  <c r="CL40" i="2"/>
  <c r="CM40" i="2"/>
  <c r="CN40" i="2"/>
  <c r="CR40" i="2"/>
  <c r="CS40" i="2"/>
  <c r="CL41" i="2"/>
  <c r="CM41" i="2"/>
  <c r="CN41" i="2"/>
  <c r="CR41" i="2"/>
  <c r="CS41" i="2"/>
  <c r="CL42" i="2"/>
  <c r="CO42" i="2" s="1"/>
  <c r="CQ42" i="2" s="1"/>
  <c r="AJ42" i="2" s="1"/>
  <c r="CM42" i="2"/>
  <c r="CN42" i="2"/>
  <c r="CR42" i="2"/>
  <c r="CS42" i="2"/>
  <c r="CL43" i="2"/>
  <c r="CO43" i="2" s="1"/>
  <c r="CQ43" i="2" s="1"/>
  <c r="AJ43" i="2" s="1"/>
  <c r="CM43" i="2"/>
  <c r="CN43" i="2"/>
  <c r="CR43" i="2"/>
  <c r="CS43" i="2"/>
  <c r="CL44" i="2"/>
  <c r="CM44" i="2"/>
  <c r="CN44" i="2"/>
  <c r="CR44" i="2"/>
  <c r="CS44" i="2"/>
  <c r="CL45" i="2"/>
  <c r="CM45" i="2"/>
  <c r="CN45" i="2"/>
  <c r="CR45" i="2"/>
  <c r="CS45" i="2"/>
  <c r="CL46" i="2"/>
  <c r="CO46" i="2" s="1"/>
  <c r="CQ46" i="2" s="1"/>
  <c r="AJ46" i="2" s="1"/>
  <c r="CM46" i="2"/>
  <c r="CN46" i="2"/>
  <c r="CR46" i="2"/>
  <c r="CS46" i="2"/>
  <c r="CL47" i="2"/>
  <c r="CM47" i="2"/>
  <c r="CN47" i="2"/>
  <c r="CR47" i="2"/>
  <c r="CS47" i="2"/>
  <c r="CL48" i="2"/>
  <c r="CO48" i="2" s="1"/>
  <c r="CQ48" i="2" s="1"/>
  <c r="AJ48" i="2" s="1"/>
  <c r="CM48" i="2"/>
  <c r="CN48" i="2"/>
  <c r="CR48" i="2"/>
  <c r="CS48" i="2"/>
  <c r="CL49" i="2"/>
  <c r="CO49" i="2" s="1"/>
  <c r="CQ49" i="2" s="1"/>
  <c r="AJ49" i="2" s="1"/>
  <c r="CM49" i="2"/>
  <c r="CN49" i="2"/>
  <c r="CR49" i="2"/>
  <c r="CS49" i="2"/>
  <c r="CL50" i="2"/>
  <c r="CO50" i="2" s="1"/>
  <c r="CQ50" i="2" s="1"/>
  <c r="AJ50" i="2" s="1"/>
  <c r="CM50" i="2"/>
  <c r="CN50" i="2"/>
  <c r="CR50" i="2"/>
  <c r="CS50" i="2"/>
  <c r="CL51" i="2"/>
  <c r="CO51" i="2" s="1"/>
  <c r="CQ51" i="2" s="1"/>
  <c r="AJ51" i="2" s="1"/>
  <c r="CM51" i="2"/>
  <c r="CN51" i="2"/>
  <c r="CR51" i="2"/>
  <c r="CS51" i="2"/>
  <c r="CL52" i="2"/>
  <c r="CO52" i="2" s="1"/>
  <c r="CQ52" i="2" s="1"/>
  <c r="AJ52" i="2" s="1"/>
  <c r="CM52" i="2"/>
  <c r="CN52" i="2"/>
  <c r="CR52" i="2"/>
  <c r="CS52" i="2"/>
  <c r="CL53" i="2"/>
  <c r="CO53" i="2" s="1"/>
  <c r="CQ53" i="2" s="1"/>
  <c r="AJ53" i="2" s="1"/>
  <c r="CM53" i="2"/>
  <c r="CN53" i="2"/>
  <c r="CR53" i="2"/>
  <c r="CS53" i="2"/>
  <c r="CL54" i="2"/>
  <c r="CO54" i="2" s="1"/>
  <c r="CQ54" i="2" s="1"/>
  <c r="AJ54" i="2" s="1"/>
  <c r="CM54" i="2"/>
  <c r="CN54" i="2"/>
  <c r="CR54" i="2"/>
  <c r="CS54" i="2"/>
  <c r="CL55" i="2"/>
  <c r="CO55" i="2" s="1"/>
  <c r="CQ55" i="2" s="1"/>
  <c r="AJ55" i="2" s="1"/>
  <c r="CM55" i="2"/>
  <c r="CN55" i="2"/>
  <c r="CR55" i="2"/>
  <c r="CS55" i="2"/>
  <c r="CL56" i="2"/>
  <c r="CV56" i="2" s="1"/>
  <c r="CT56" i="2" s="1"/>
  <c r="AQ56" i="2" s="1"/>
  <c r="CM56" i="2"/>
  <c r="CN56" i="2"/>
  <c r="CR56" i="2"/>
  <c r="CS56" i="2"/>
  <c r="CL57" i="2"/>
  <c r="CO57" i="2" s="1"/>
  <c r="CQ57" i="2" s="1"/>
  <c r="AJ57" i="2" s="1"/>
  <c r="CM57" i="2"/>
  <c r="CN57" i="2"/>
  <c r="CR57" i="2"/>
  <c r="CS57" i="2"/>
  <c r="CL58" i="2"/>
  <c r="CO58" i="2" s="1"/>
  <c r="CQ58" i="2" s="1"/>
  <c r="AJ58" i="2" s="1"/>
  <c r="CM58" i="2"/>
  <c r="CN58" i="2"/>
  <c r="CR58" i="2"/>
  <c r="CS58" i="2"/>
  <c r="CL59" i="2"/>
  <c r="CO59" i="2" s="1"/>
  <c r="CQ59" i="2" s="1"/>
  <c r="AJ59" i="2" s="1"/>
  <c r="CM59" i="2"/>
  <c r="CN59" i="2"/>
  <c r="CR59" i="2"/>
  <c r="CS59" i="2"/>
  <c r="CL60" i="2"/>
  <c r="CM60" i="2"/>
  <c r="CN60" i="2"/>
  <c r="CR60" i="2"/>
  <c r="CS60" i="2"/>
  <c r="CL61" i="2"/>
  <c r="CM61" i="2"/>
  <c r="CN61" i="2"/>
  <c r="CR61" i="2"/>
  <c r="CS61" i="2"/>
  <c r="CL62" i="2"/>
  <c r="CO62" i="2" s="1"/>
  <c r="CQ62" i="2" s="1"/>
  <c r="AJ62" i="2" s="1"/>
  <c r="CM62" i="2"/>
  <c r="CN62" i="2"/>
  <c r="CR62" i="2"/>
  <c r="CS62" i="2"/>
  <c r="CL63" i="2"/>
  <c r="CM63" i="2"/>
  <c r="CN63" i="2"/>
  <c r="CR63" i="2"/>
  <c r="CS63" i="2"/>
  <c r="CL64" i="2"/>
  <c r="CO64" i="2" s="1"/>
  <c r="CQ64" i="2" s="1"/>
  <c r="AJ64" i="2" s="1"/>
  <c r="CM64" i="2"/>
  <c r="CN64" i="2"/>
  <c r="CR64" i="2"/>
  <c r="CS64" i="2"/>
  <c r="CL65" i="2"/>
  <c r="CO65" i="2" s="1"/>
  <c r="CQ65" i="2" s="1"/>
  <c r="AJ65" i="2" s="1"/>
  <c r="CM65" i="2"/>
  <c r="CN65" i="2"/>
  <c r="CR65" i="2"/>
  <c r="CS65" i="2"/>
  <c r="CL66" i="2"/>
  <c r="CO66" i="2" s="1"/>
  <c r="CQ66" i="2" s="1"/>
  <c r="AJ66" i="2" s="1"/>
  <c r="CM66" i="2"/>
  <c r="CN66" i="2"/>
  <c r="CR66" i="2"/>
  <c r="CS66" i="2"/>
  <c r="CL67" i="2"/>
  <c r="CO67" i="2" s="1"/>
  <c r="CQ67" i="2" s="1"/>
  <c r="AJ67" i="2" s="1"/>
  <c r="CM67" i="2"/>
  <c r="CN67" i="2"/>
  <c r="CR67" i="2"/>
  <c r="CS67" i="2"/>
  <c r="CL68" i="2"/>
  <c r="CV68" i="2" s="1"/>
  <c r="CT68" i="2" s="1"/>
  <c r="AQ68" i="2" s="1"/>
  <c r="CM68" i="2"/>
  <c r="CN68" i="2"/>
  <c r="CR68" i="2"/>
  <c r="CS68" i="2"/>
  <c r="CL69" i="2"/>
  <c r="CV69" i="2" s="1"/>
  <c r="CT69" i="2" s="1"/>
  <c r="AQ69" i="2" s="1"/>
  <c r="CM69" i="2"/>
  <c r="CN69" i="2"/>
  <c r="CR69" i="2"/>
  <c r="CS69" i="2"/>
  <c r="CL70" i="2"/>
  <c r="CO70" i="2" s="1"/>
  <c r="CQ70" i="2" s="1"/>
  <c r="AJ70" i="2" s="1"/>
  <c r="CM70" i="2"/>
  <c r="CN70" i="2"/>
  <c r="CR70" i="2"/>
  <c r="CS70" i="2"/>
  <c r="CL71" i="2"/>
  <c r="CO71" i="2" s="1"/>
  <c r="CQ71" i="2" s="1"/>
  <c r="AJ71" i="2" s="1"/>
  <c r="CM71" i="2"/>
  <c r="CN71" i="2"/>
  <c r="CR71" i="2"/>
  <c r="CS71" i="2"/>
  <c r="CL72" i="2"/>
  <c r="CO72" i="2" s="1"/>
  <c r="CQ72" i="2" s="1"/>
  <c r="AJ72" i="2" s="1"/>
  <c r="CM72" i="2"/>
  <c r="CN72" i="2"/>
  <c r="CR72" i="2"/>
  <c r="CS72" i="2"/>
  <c r="CL73" i="2"/>
  <c r="CV73" i="2" s="1"/>
  <c r="CT73" i="2" s="1"/>
  <c r="AQ73" i="2" s="1"/>
  <c r="CM73" i="2"/>
  <c r="CN73" i="2"/>
  <c r="CR73" i="2"/>
  <c r="CS73" i="2"/>
  <c r="CL74" i="2"/>
  <c r="CO74" i="2" s="1"/>
  <c r="CQ74" i="2" s="1"/>
  <c r="AJ74" i="2" s="1"/>
  <c r="CM74" i="2"/>
  <c r="CN74" i="2"/>
  <c r="CR74" i="2"/>
  <c r="CS74" i="2"/>
  <c r="CL75" i="2"/>
  <c r="CO75" i="2" s="1"/>
  <c r="CQ75" i="2" s="1"/>
  <c r="AJ75" i="2" s="1"/>
  <c r="CM75" i="2"/>
  <c r="CN75" i="2"/>
  <c r="CR75" i="2"/>
  <c r="CS75" i="2"/>
  <c r="CL76" i="2"/>
  <c r="CM76" i="2"/>
  <c r="CN76" i="2"/>
  <c r="CR76" i="2"/>
  <c r="CS76" i="2"/>
  <c r="CL77" i="2"/>
  <c r="CM77" i="2"/>
  <c r="CN77" i="2"/>
  <c r="CR77" i="2"/>
  <c r="CS77" i="2"/>
  <c r="CL78" i="2"/>
  <c r="CO78" i="2" s="1"/>
  <c r="CQ78" i="2" s="1"/>
  <c r="AJ78" i="2" s="1"/>
  <c r="CM78" i="2"/>
  <c r="CN78" i="2"/>
  <c r="CR78" i="2"/>
  <c r="CS78" i="2"/>
  <c r="CL79" i="2"/>
  <c r="CM79" i="2"/>
  <c r="CN79" i="2"/>
  <c r="CR79" i="2"/>
  <c r="CS79" i="2"/>
  <c r="CL80" i="2"/>
  <c r="CO80" i="2" s="1"/>
  <c r="CQ80" i="2" s="1"/>
  <c r="AJ80" i="2" s="1"/>
  <c r="CM80" i="2"/>
  <c r="CN80" i="2"/>
  <c r="CR80" i="2"/>
  <c r="CS80" i="2"/>
  <c r="CL81" i="2"/>
  <c r="CO81" i="2" s="1"/>
  <c r="CQ81" i="2" s="1"/>
  <c r="AJ81" i="2" s="1"/>
  <c r="CM81" i="2"/>
  <c r="CN81" i="2"/>
  <c r="CR81" i="2"/>
  <c r="CS81" i="2"/>
  <c r="CL82" i="2"/>
  <c r="CO82" i="2" s="1"/>
  <c r="CQ82" i="2" s="1"/>
  <c r="AJ82" i="2" s="1"/>
  <c r="CM82" i="2"/>
  <c r="CN82" i="2"/>
  <c r="CR82" i="2"/>
  <c r="CS82" i="2"/>
  <c r="CL83" i="2"/>
  <c r="CO83" i="2" s="1"/>
  <c r="CQ83" i="2" s="1"/>
  <c r="AJ83" i="2" s="1"/>
  <c r="CM83" i="2"/>
  <c r="CN83" i="2"/>
  <c r="CR83" i="2"/>
  <c r="CS83" i="2"/>
  <c r="CL84" i="2"/>
  <c r="CV84" i="2" s="1"/>
  <c r="CT84" i="2" s="1"/>
  <c r="AQ84" i="2" s="1"/>
  <c r="CM84" i="2"/>
  <c r="CN84" i="2"/>
  <c r="CR84" i="2"/>
  <c r="CS84" i="2"/>
  <c r="CL85" i="2"/>
  <c r="CV85" i="2" s="1"/>
  <c r="CT85" i="2" s="1"/>
  <c r="AQ85" i="2" s="1"/>
  <c r="CM85" i="2"/>
  <c r="CN85" i="2"/>
  <c r="CR85" i="2"/>
  <c r="CS85" i="2"/>
  <c r="CL86" i="2"/>
  <c r="CO86" i="2" s="1"/>
  <c r="CQ86" i="2" s="1"/>
  <c r="AJ86" i="2" s="1"/>
  <c r="CM86" i="2"/>
  <c r="CN86" i="2"/>
  <c r="CR86" i="2"/>
  <c r="CS86" i="2"/>
  <c r="CL87" i="2"/>
  <c r="CO87" i="2" s="1"/>
  <c r="CQ87" i="2" s="1"/>
  <c r="AJ87" i="2" s="1"/>
  <c r="CM87" i="2"/>
  <c r="CN87" i="2"/>
  <c r="CR87" i="2"/>
  <c r="CS87" i="2"/>
  <c r="CL88" i="2"/>
  <c r="CM88" i="2"/>
  <c r="CN88" i="2"/>
  <c r="CR88" i="2"/>
  <c r="CS88" i="2"/>
  <c r="CL89" i="2"/>
  <c r="CO89" i="2" s="1"/>
  <c r="CQ89" i="2" s="1"/>
  <c r="AJ89" i="2" s="1"/>
  <c r="CM89" i="2"/>
  <c r="CN89" i="2"/>
  <c r="CR89" i="2"/>
  <c r="CS89" i="2"/>
  <c r="CL90" i="2"/>
  <c r="CO90" i="2" s="1"/>
  <c r="CQ90" i="2" s="1"/>
  <c r="AJ90" i="2" s="1"/>
  <c r="CM90" i="2"/>
  <c r="CN90" i="2"/>
  <c r="CR90" i="2"/>
  <c r="CS90" i="2"/>
  <c r="CL91" i="2"/>
  <c r="CM91" i="2"/>
  <c r="CN91" i="2"/>
  <c r="CR91" i="2"/>
  <c r="CS91" i="2"/>
  <c r="CL92" i="2"/>
  <c r="CO92" i="2" s="1"/>
  <c r="CQ92" i="2" s="1"/>
  <c r="AJ92" i="2" s="1"/>
  <c r="CM92" i="2"/>
  <c r="CN92" i="2"/>
  <c r="CR92" i="2"/>
  <c r="CS92" i="2"/>
  <c r="CL93" i="2"/>
  <c r="CO93" i="2" s="1"/>
  <c r="CQ93" i="2" s="1"/>
  <c r="AJ93" i="2" s="1"/>
  <c r="CM93" i="2"/>
  <c r="CN93" i="2"/>
  <c r="CR93" i="2"/>
  <c r="CS93" i="2"/>
  <c r="CL94" i="2"/>
  <c r="CO94" i="2" s="1"/>
  <c r="CQ94" i="2" s="1"/>
  <c r="AJ94" i="2" s="1"/>
  <c r="CM94" i="2"/>
  <c r="CN94" i="2"/>
  <c r="CR94" i="2"/>
  <c r="CS94" i="2"/>
  <c r="CL95" i="2"/>
  <c r="CO95" i="2" s="1"/>
  <c r="CQ95" i="2" s="1"/>
  <c r="AJ95" i="2" s="1"/>
  <c r="CM95" i="2"/>
  <c r="CN95" i="2"/>
  <c r="CR95" i="2"/>
  <c r="CS95" i="2"/>
  <c r="CL96" i="2"/>
  <c r="CM96" i="2"/>
  <c r="CN96" i="2"/>
  <c r="CR96" i="2"/>
  <c r="CS96" i="2"/>
  <c r="CL97" i="2"/>
  <c r="CO97" i="2" s="1"/>
  <c r="CM97" i="2"/>
  <c r="CN97" i="2"/>
  <c r="CR97" i="2"/>
  <c r="CS97" i="2"/>
  <c r="CL98" i="2"/>
  <c r="CM98" i="2"/>
  <c r="CN98" i="2"/>
  <c r="CR98" i="2"/>
  <c r="CS98" i="2"/>
  <c r="CL99" i="2"/>
  <c r="CO99" i="2" s="1"/>
  <c r="CQ99" i="2" s="1"/>
  <c r="AJ99" i="2" s="1"/>
  <c r="CM99" i="2"/>
  <c r="CN99" i="2"/>
  <c r="CR99" i="2"/>
  <c r="CS99" i="2"/>
  <c r="CL100" i="2"/>
  <c r="CV100" i="2" s="1"/>
  <c r="CT100" i="2" s="1"/>
  <c r="AQ100" i="2" s="1"/>
  <c r="CM100" i="2"/>
  <c r="CN100" i="2"/>
  <c r="CR100" i="2"/>
  <c r="CS100" i="2"/>
  <c r="CL101" i="2"/>
  <c r="CO101" i="2" s="1"/>
  <c r="CQ101" i="2" s="1"/>
  <c r="AJ101" i="2" s="1"/>
  <c r="CM101" i="2"/>
  <c r="CN101" i="2"/>
  <c r="CR101" i="2"/>
  <c r="CS101" i="2"/>
  <c r="CL102" i="2"/>
  <c r="CO102" i="2" s="1"/>
  <c r="CQ102" i="2" s="1"/>
  <c r="AJ102" i="2" s="1"/>
  <c r="CM102" i="2"/>
  <c r="CN102" i="2"/>
  <c r="CR102" i="2"/>
  <c r="CS102" i="2"/>
  <c r="CL103" i="2"/>
  <c r="CM103" i="2"/>
  <c r="CN103" i="2"/>
  <c r="CR103" i="2"/>
  <c r="CS103" i="2"/>
  <c r="CL104" i="2"/>
  <c r="CO104" i="2" s="1"/>
  <c r="CQ104" i="2" s="1"/>
  <c r="AJ104" i="2" s="1"/>
  <c r="CM104" i="2"/>
  <c r="CN104" i="2"/>
  <c r="CR104" i="2"/>
  <c r="CS104" i="2"/>
  <c r="CL105" i="2"/>
  <c r="CO105" i="2" s="1"/>
  <c r="CQ105" i="2" s="1"/>
  <c r="AJ105" i="2" s="1"/>
  <c r="CM105" i="2"/>
  <c r="CN105" i="2"/>
  <c r="CR105" i="2"/>
  <c r="CS105" i="2"/>
  <c r="CL106" i="2"/>
  <c r="CO106" i="2" s="1"/>
  <c r="CQ106" i="2" s="1"/>
  <c r="AJ106" i="2" s="1"/>
  <c r="CM106" i="2"/>
  <c r="CN106" i="2"/>
  <c r="CR106" i="2"/>
  <c r="CS106" i="2"/>
  <c r="CL107" i="2"/>
  <c r="CO107" i="2" s="1"/>
  <c r="CQ107" i="2" s="1"/>
  <c r="AJ107" i="2" s="1"/>
  <c r="CM107" i="2"/>
  <c r="CN107" i="2"/>
  <c r="CR107" i="2"/>
  <c r="CS107" i="2"/>
  <c r="CL108" i="2"/>
  <c r="CO108" i="2" s="1"/>
  <c r="CQ108" i="2" s="1"/>
  <c r="AJ108" i="2" s="1"/>
  <c r="CM108" i="2"/>
  <c r="CN108" i="2"/>
  <c r="CR108" i="2"/>
  <c r="CS108" i="2"/>
  <c r="CL10" i="2"/>
  <c r="CO10" i="2" s="1"/>
  <c r="CQ10" i="2" s="1"/>
  <c r="AJ10" i="2" s="1"/>
  <c r="CM10" i="2"/>
  <c r="CN10" i="2"/>
  <c r="CR10" i="2"/>
  <c r="CS10" i="2"/>
  <c r="CN11" i="2"/>
  <c r="CM11" i="2"/>
  <c r="CL11" i="2"/>
  <c r="CO11" i="2" s="1"/>
  <c r="CQ11" i="2" s="1"/>
  <c r="AJ11" i="2" s="1"/>
  <c r="CS11" i="2"/>
  <c r="CR11" i="2"/>
  <c r="D25" i="4"/>
  <c r="D19" i="4"/>
  <c r="D28" i="4"/>
  <c r="D20" i="4"/>
  <c r="C23" i="4"/>
  <c r="F23" i="4"/>
  <c r="H26" i="4"/>
  <c r="G19" i="4"/>
  <c r="F21" i="4"/>
  <c r="D23" i="4"/>
  <c r="B20" i="4"/>
  <c r="D27" i="4"/>
  <c r="H20" i="4"/>
  <c r="C24" i="4"/>
  <c r="H32" i="4"/>
  <c r="C20" i="4"/>
  <c r="F25" i="4"/>
  <c r="F19" i="4"/>
  <c r="H21" i="4"/>
  <c r="G23" i="4"/>
  <c r="G31" i="4"/>
  <c r="B18" i="4"/>
  <c r="F20" i="4"/>
  <c r="F32" i="4"/>
  <c r="G21" i="4"/>
  <c r="B19" i="4"/>
  <c r="B24" i="4"/>
  <c r="H25" i="4"/>
  <c r="H19" i="4"/>
  <c r="H31" i="4"/>
  <c r="G26" i="4"/>
  <c r="B25" i="4"/>
  <c r="A31" i="4"/>
  <c r="B28" i="4"/>
  <c r="C19" i="4"/>
  <c r="B23" i="4"/>
  <c r="C28" i="4"/>
  <c r="B27" i="4"/>
  <c r="D18" i="4"/>
  <c r="H23" i="4"/>
  <c r="C27" i="4"/>
  <c r="C18" i="4"/>
  <c r="D24" i="4"/>
  <c r="G20" i="4"/>
  <c r="F26" i="4"/>
  <c r="F31" i="4"/>
  <c r="G25" i="4"/>
  <c r="G32" i="4"/>
  <c r="C25" i="4"/>
  <c r="AN580" i="4" l="1"/>
  <c r="C35" i="9"/>
  <c r="C35" i="3"/>
  <c r="A35" i="3"/>
  <c r="AL580" i="4"/>
  <c r="A35" i="9"/>
  <c r="A40" i="8"/>
  <c r="A56" i="3"/>
  <c r="A56" i="9"/>
  <c r="P39" i="8"/>
  <c r="P40" i="8"/>
  <c r="A57" i="3"/>
  <c r="BA580" i="4"/>
  <c r="A57" i="9"/>
  <c r="A33" i="3"/>
  <c r="A33" i="9"/>
  <c r="AL578" i="4"/>
  <c r="A38" i="8"/>
  <c r="A34" i="3"/>
  <c r="A34" i="9"/>
  <c r="AL579" i="4"/>
  <c r="A39" i="8"/>
  <c r="BA577" i="4"/>
  <c r="C54" i="3"/>
  <c r="BD577" i="4"/>
  <c r="C54" i="9"/>
  <c r="Y25" i="2"/>
  <c r="R15" i="2"/>
  <c r="R12" i="2"/>
  <c r="Y17" i="2"/>
  <c r="Y21" i="2"/>
  <c r="Y15" i="2"/>
  <c r="Y16" i="2"/>
  <c r="R25" i="2"/>
  <c r="Y22" i="2"/>
  <c r="Y20" i="2"/>
  <c r="Y10" i="2"/>
  <c r="R20" i="2"/>
  <c r="R18" i="2"/>
  <c r="R19" i="2"/>
  <c r="R16" i="2"/>
  <c r="R23" i="2"/>
  <c r="Y12" i="2"/>
  <c r="Y24" i="2"/>
  <c r="Y19" i="2"/>
  <c r="R11" i="2"/>
  <c r="Y13" i="2"/>
  <c r="Y11" i="2"/>
  <c r="R14" i="2"/>
  <c r="R13" i="2"/>
  <c r="Y14" i="2"/>
  <c r="Y23" i="2"/>
  <c r="R10" i="2"/>
  <c r="R22" i="2"/>
  <c r="R17" i="2"/>
  <c r="R21" i="2"/>
  <c r="C18" i="9"/>
  <c r="C25" i="9"/>
  <c r="C20" i="9"/>
  <c r="C24" i="9"/>
  <c r="C23" i="9"/>
  <c r="C21" i="9"/>
  <c r="C19" i="9"/>
  <c r="C22" i="9"/>
  <c r="C26" i="9"/>
  <c r="C29" i="9"/>
  <c r="C27" i="9"/>
  <c r="C28" i="9"/>
  <c r="C31" i="9"/>
  <c r="C42" i="3"/>
  <c r="C41" i="3"/>
  <c r="C43" i="3"/>
  <c r="C40" i="3"/>
  <c r="C47" i="3"/>
  <c r="C45" i="3"/>
  <c r="C50" i="3"/>
  <c r="C53" i="3"/>
  <c r="C48" i="3"/>
  <c r="C52" i="3"/>
  <c r="C49" i="3"/>
  <c r="C44" i="3"/>
  <c r="C51" i="3"/>
  <c r="C20" i="3"/>
  <c r="C25" i="3"/>
  <c r="C29" i="3"/>
  <c r="C24" i="3"/>
  <c r="C23" i="3"/>
  <c r="C21" i="3"/>
  <c r="C27" i="3"/>
  <c r="C28" i="3"/>
  <c r="C31" i="3"/>
  <c r="C22" i="3"/>
  <c r="C26" i="3"/>
  <c r="C19" i="3"/>
  <c r="C18" i="3"/>
  <c r="B43" i="9"/>
  <c r="B47" i="9"/>
  <c r="B45" i="9"/>
  <c r="B44" i="9"/>
  <c r="B51" i="9"/>
  <c r="B42" i="9"/>
  <c r="B52" i="9"/>
  <c r="B49" i="9"/>
  <c r="B48" i="9"/>
  <c r="B39" i="9"/>
  <c r="B41" i="9"/>
  <c r="B53" i="9"/>
  <c r="B50" i="9"/>
  <c r="B40" i="9"/>
  <c r="A48" i="9"/>
  <c r="A44" i="9"/>
  <c r="A39" i="9"/>
  <c r="A47" i="9"/>
  <c r="A45" i="9"/>
  <c r="A53" i="9"/>
  <c r="A43" i="9"/>
  <c r="A50" i="9"/>
  <c r="A42" i="9"/>
  <c r="A51" i="9"/>
  <c r="A40" i="9"/>
  <c r="A52" i="9"/>
  <c r="A49" i="9"/>
  <c r="A41" i="9"/>
  <c r="C39" i="9"/>
  <c r="C41" i="9"/>
  <c r="C43" i="9"/>
  <c r="C49" i="9"/>
  <c r="C48" i="9"/>
  <c r="C47" i="9"/>
  <c r="C51" i="9"/>
  <c r="C42" i="9"/>
  <c r="C40" i="9"/>
  <c r="C53" i="9"/>
  <c r="C50" i="9"/>
  <c r="C52" i="9"/>
  <c r="C45" i="9"/>
  <c r="C44" i="9"/>
  <c r="C17" i="9"/>
  <c r="C16" i="9"/>
  <c r="B23" i="9"/>
  <c r="B29" i="9"/>
  <c r="B21" i="9"/>
  <c r="B25" i="9"/>
  <c r="B28" i="9"/>
  <c r="B20" i="9"/>
  <c r="B24" i="9"/>
  <c r="B17" i="9"/>
  <c r="B19" i="9"/>
  <c r="B27" i="9"/>
  <c r="B31" i="9"/>
  <c r="B26" i="9"/>
  <c r="B18" i="9"/>
  <c r="B22" i="9"/>
  <c r="B16" i="9"/>
  <c r="A18" i="9"/>
  <c r="A17" i="9"/>
  <c r="A22" i="9"/>
  <c r="A20" i="9"/>
  <c r="A23" i="9"/>
  <c r="A24" i="9"/>
  <c r="A19" i="9"/>
  <c r="A26" i="9"/>
  <c r="A31" i="9"/>
  <c r="A21" i="9"/>
  <c r="A28" i="9"/>
  <c r="A27" i="9"/>
  <c r="A25" i="9"/>
  <c r="A29" i="9"/>
  <c r="C38" i="9"/>
  <c r="B38" i="9"/>
  <c r="A38" i="9"/>
  <c r="A16" i="9"/>
  <c r="CV83" i="2"/>
  <c r="CT83" i="2" s="1"/>
  <c r="AQ83" i="2" s="1"/>
  <c r="CV80" i="2"/>
  <c r="CT80" i="2" s="1"/>
  <c r="AQ80" i="2" s="1"/>
  <c r="BA567" i="4"/>
  <c r="BD562" i="4"/>
  <c r="BD567" i="4"/>
  <c r="BA562" i="4"/>
  <c r="BC567" i="4"/>
  <c r="AL561" i="4"/>
  <c r="AN561" i="4"/>
  <c r="BC562" i="4"/>
  <c r="B16" i="3"/>
  <c r="AM561" i="4"/>
  <c r="AN565" i="4"/>
  <c r="BD570" i="4"/>
  <c r="AN568" i="4"/>
  <c r="AN571" i="4"/>
  <c r="B22" i="3"/>
  <c r="AM567" i="4"/>
  <c r="BC566" i="4"/>
  <c r="AL565" i="4"/>
  <c r="A20" i="3"/>
  <c r="B23" i="3"/>
  <c r="AM568" i="4"/>
  <c r="B26" i="3"/>
  <c r="AM571" i="4"/>
  <c r="BC568" i="4"/>
  <c r="BD566" i="4"/>
  <c r="BC570" i="4"/>
  <c r="A26" i="3"/>
  <c r="AL571" i="4"/>
  <c r="AL567" i="4"/>
  <c r="A22" i="3"/>
  <c r="BA568" i="4"/>
  <c r="B20" i="3"/>
  <c r="AM565" i="4"/>
  <c r="BA570" i="4"/>
  <c r="A23" i="3"/>
  <c r="AL568" i="4"/>
  <c r="AN567" i="4"/>
  <c r="BD568" i="4"/>
  <c r="BA566" i="4"/>
  <c r="AL563" i="4"/>
  <c r="BC564" i="4"/>
  <c r="AN569" i="4"/>
  <c r="BD561" i="4"/>
  <c r="AN570" i="4"/>
  <c r="BD563" i="4"/>
  <c r="AN572" i="4"/>
  <c r="B21" i="3"/>
  <c r="AM566" i="4"/>
  <c r="BD565" i="4"/>
  <c r="BA564" i="4"/>
  <c r="BA571" i="4"/>
  <c r="B24" i="3"/>
  <c r="AM569" i="4"/>
  <c r="BC561" i="4"/>
  <c r="AL564" i="4"/>
  <c r="BC563" i="4"/>
  <c r="A27" i="3"/>
  <c r="AL572" i="4"/>
  <c r="AL562" i="4"/>
  <c r="BC565" i="4"/>
  <c r="AN563" i="4"/>
  <c r="BD571" i="4"/>
  <c r="A24" i="3"/>
  <c r="AL569" i="4"/>
  <c r="AL570" i="4"/>
  <c r="A25" i="3"/>
  <c r="AN564" i="4"/>
  <c r="BA563" i="4"/>
  <c r="AN566" i="4"/>
  <c r="B17" i="3"/>
  <c r="AM562" i="4"/>
  <c r="BA565" i="4"/>
  <c r="BC572" i="4"/>
  <c r="BD564" i="4"/>
  <c r="B18" i="3"/>
  <c r="AM563" i="4"/>
  <c r="BC571" i="4"/>
  <c r="BA561" i="4"/>
  <c r="AM570" i="4"/>
  <c r="B25" i="3"/>
  <c r="B19" i="3"/>
  <c r="AM564" i="4"/>
  <c r="B27" i="3"/>
  <c r="AM572" i="4"/>
  <c r="A21" i="3"/>
  <c r="AL566" i="4"/>
  <c r="AN562" i="4"/>
  <c r="BD572" i="4"/>
  <c r="BA572" i="4"/>
  <c r="B28" i="3"/>
  <c r="B31" i="3"/>
  <c r="B29" i="3"/>
  <c r="A31" i="3"/>
  <c r="A29" i="3"/>
  <c r="A28" i="3"/>
  <c r="CV99" i="2"/>
  <c r="CT99" i="2" s="1"/>
  <c r="AQ99" i="2" s="1"/>
  <c r="CV59" i="2"/>
  <c r="CT59" i="2" s="1"/>
  <c r="AQ59" i="2" s="1"/>
  <c r="CV93" i="2"/>
  <c r="CT93" i="2" s="1"/>
  <c r="AQ93" i="2" s="1"/>
  <c r="CV53" i="2"/>
  <c r="CT53" i="2" s="1"/>
  <c r="AQ53" i="2" s="1"/>
  <c r="CV42" i="2"/>
  <c r="CT42" i="2" s="1"/>
  <c r="AQ42" i="2" s="1"/>
  <c r="CV39" i="2"/>
  <c r="CT39" i="2" s="1"/>
  <c r="AQ39" i="2" s="1"/>
  <c r="CV10" i="2"/>
  <c r="CT10" i="2" s="1"/>
  <c r="AQ10" i="2" s="1"/>
  <c r="CV55" i="2"/>
  <c r="CT55" i="2" s="1"/>
  <c r="AQ55" i="2" s="1"/>
  <c r="CV31" i="2"/>
  <c r="CT31" i="2" s="1"/>
  <c r="AQ31" i="2" s="1"/>
  <c r="CV28" i="2"/>
  <c r="CT28" i="2" s="1"/>
  <c r="AQ28" i="2" s="1"/>
  <c r="CO32" i="2"/>
  <c r="CQ32" i="2" s="1"/>
  <c r="AJ32" i="2" s="1"/>
  <c r="CO100" i="2"/>
  <c r="CQ100" i="2" s="1"/>
  <c r="AJ100" i="2" s="1"/>
  <c r="CV95" i="2"/>
  <c r="CT95" i="2" s="1"/>
  <c r="AQ95" i="2" s="1"/>
  <c r="CV67" i="2"/>
  <c r="CT67" i="2" s="1"/>
  <c r="AQ67" i="2" s="1"/>
  <c r="CV52" i="2"/>
  <c r="CT52" i="2" s="1"/>
  <c r="AQ52" i="2" s="1"/>
  <c r="CV19" i="2"/>
  <c r="CT19" i="2" s="1"/>
  <c r="AQ19" i="2" s="1"/>
  <c r="CO84" i="2"/>
  <c r="CQ84" i="2" s="1"/>
  <c r="AJ84" i="2" s="1"/>
  <c r="CO13" i="2"/>
  <c r="CQ13" i="2" s="1"/>
  <c r="AJ13" i="2" s="1"/>
  <c r="CV108" i="2"/>
  <c r="CT108" i="2" s="1"/>
  <c r="AQ108" i="2" s="1"/>
  <c r="CV105" i="2"/>
  <c r="CT105" i="2" s="1"/>
  <c r="AQ105" i="2" s="1"/>
  <c r="CV71" i="2"/>
  <c r="CT71" i="2" s="1"/>
  <c r="AQ71" i="2" s="1"/>
  <c r="CV43" i="2"/>
  <c r="CT43" i="2" s="1"/>
  <c r="AQ43" i="2" s="1"/>
  <c r="CV15" i="2"/>
  <c r="CT15" i="2" s="1"/>
  <c r="AQ15" i="2" s="1"/>
  <c r="CO85" i="2"/>
  <c r="CQ85" i="2" s="1"/>
  <c r="AJ85" i="2" s="1"/>
  <c r="CO68" i="2"/>
  <c r="CQ68" i="2" s="1"/>
  <c r="AJ68" i="2" s="1"/>
  <c r="CO56" i="2"/>
  <c r="CQ56" i="2" s="1"/>
  <c r="AJ56" i="2" s="1"/>
  <c r="CO33" i="2"/>
  <c r="CQ33" i="2" s="1"/>
  <c r="AJ33" i="2" s="1"/>
  <c r="CO16" i="2"/>
  <c r="CQ16" i="2" s="1"/>
  <c r="AJ16" i="2" s="1"/>
  <c r="CV92" i="2"/>
  <c r="CT92" i="2" s="1"/>
  <c r="AQ92" i="2" s="1"/>
  <c r="CV90" i="2"/>
  <c r="CT90" i="2" s="1"/>
  <c r="AQ90" i="2" s="1"/>
  <c r="CO69" i="2"/>
  <c r="CQ69" i="2" s="1"/>
  <c r="AJ69" i="2" s="1"/>
  <c r="CO17" i="2"/>
  <c r="CQ17" i="2" s="1"/>
  <c r="AJ17" i="2" s="1"/>
  <c r="CV107" i="2"/>
  <c r="CT107" i="2" s="1"/>
  <c r="AQ107" i="2" s="1"/>
  <c r="CV101" i="2"/>
  <c r="CT101" i="2" s="1"/>
  <c r="AQ101" i="2" s="1"/>
  <c r="CV87" i="2"/>
  <c r="CT87" i="2" s="1"/>
  <c r="AQ87" i="2" s="1"/>
  <c r="CV75" i="2"/>
  <c r="CT75" i="2" s="1"/>
  <c r="AQ75" i="2" s="1"/>
  <c r="CV35" i="2"/>
  <c r="CT35" i="2" s="1"/>
  <c r="AQ35" i="2" s="1"/>
  <c r="CV23" i="2"/>
  <c r="CT23" i="2" s="1"/>
  <c r="AQ23" i="2" s="1"/>
  <c r="CO98" i="2"/>
  <c r="CQ98" i="2" s="1"/>
  <c r="AJ98" i="2" s="1"/>
  <c r="CV98" i="2"/>
  <c r="CT98" i="2" s="1"/>
  <c r="AQ98" i="2" s="1"/>
  <c r="CO45" i="2"/>
  <c r="CQ45" i="2" s="1"/>
  <c r="AJ45" i="2" s="1"/>
  <c r="CV45" i="2"/>
  <c r="CT45" i="2" s="1"/>
  <c r="AQ45" i="2" s="1"/>
  <c r="CO103" i="2"/>
  <c r="CQ103" i="2" s="1"/>
  <c r="AJ103" i="2" s="1"/>
  <c r="CV103" i="2"/>
  <c r="CT103" i="2" s="1"/>
  <c r="AQ103" i="2" s="1"/>
  <c r="CO61" i="2"/>
  <c r="CQ61" i="2" s="1"/>
  <c r="AJ61" i="2" s="1"/>
  <c r="CV61" i="2"/>
  <c r="CT61" i="2" s="1"/>
  <c r="AQ61" i="2" s="1"/>
  <c r="CO44" i="2"/>
  <c r="CQ44" i="2" s="1"/>
  <c r="AJ44" i="2" s="1"/>
  <c r="CV44" i="2"/>
  <c r="CT44" i="2" s="1"/>
  <c r="AQ44" i="2" s="1"/>
  <c r="CV106" i="2"/>
  <c r="CT106" i="2" s="1"/>
  <c r="AQ106" i="2" s="1"/>
  <c r="CO96" i="2"/>
  <c r="CQ96" i="2" s="1"/>
  <c r="AJ96" i="2" s="1"/>
  <c r="CV96" i="2"/>
  <c r="CT96" i="2" s="1"/>
  <c r="AQ96" i="2" s="1"/>
  <c r="CO77" i="2"/>
  <c r="CQ77" i="2" s="1"/>
  <c r="AJ77" i="2" s="1"/>
  <c r="CV77" i="2"/>
  <c r="CT77" i="2" s="1"/>
  <c r="AQ77" i="2" s="1"/>
  <c r="CO73" i="2"/>
  <c r="CQ73" i="2" s="1"/>
  <c r="AJ73" i="2" s="1"/>
  <c r="CV72" i="2"/>
  <c r="CT72" i="2" s="1"/>
  <c r="AQ72" i="2" s="1"/>
  <c r="CO60" i="2"/>
  <c r="CQ60" i="2" s="1"/>
  <c r="AJ60" i="2" s="1"/>
  <c r="CV60" i="2"/>
  <c r="CT60" i="2" s="1"/>
  <c r="AQ60" i="2" s="1"/>
  <c r="CV57" i="2"/>
  <c r="CT57" i="2" s="1"/>
  <c r="AQ57" i="2" s="1"/>
  <c r="CO47" i="2"/>
  <c r="CQ47" i="2" s="1"/>
  <c r="AJ47" i="2" s="1"/>
  <c r="CV47" i="2"/>
  <c r="CT47" i="2" s="1"/>
  <c r="AQ47" i="2" s="1"/>
  <c r="CO41" i="2"/>
  <c r="CQ41" i="2" s="1"/>
  <c r="AJ41" i="2" s="1"/>
  <c r="CV41" i="2"/>
  <c r="CT41" i="2" s="1"/>
  <c r="AQ41" i="2" s="1"/>
  <c r="CO37" i="2"/>
  <c r="CQ37" i="2" s="1"/>
  <c r="AJ37" i="2" s="1"/>
  <c r="CV36" i="2"/>
  <c r="CT36" i="2" s="1"/>
  <c r="AQ36" i="2" s="1"/>
  <c r="CO25" i="2"/>
  <c r="CQ25" i="2" s="1"/>
  <c r="AJ25" i="2" s="1"/>
  <c r="CV25" i="2"/>
  <c r="CT25" i="2" s="1"/>
  <c r="AQ25" i="2" s="1"/>
  <c r="CO21" i="2"/>
  <c r="CQ21" i="2" s="1"/>
  <c r="AJ21" i="2" s="1"/>
  <c r="CV20" i="2"/>
  <c r="CT20" i="2" s="1"/>
  <c r="AQ20" i="2" s="1"/>
  <c r="CO79" i="2"/>
  <c r="CQ79" i="2" s="1"/>
  <c r="AJ79" i="2" s="1"/>
  <c r="CV79" i="2"/>
  <c r="CT79" i="2" s="1"/>
  <c r="AQ79" i="2" s="1"/>
  <c r="CO27" i="2"/>
  <c r="CQ27" i="2" s="1"/>
  <c r="AJ27" i="2" s="1"/>
  <c r="CV27" i="2"/>
  <c r="CT27" i="2" s="1"/>
  <c r="AQ27" i="2" s="1"/>
  <c r="CO88" i="2"/>
  <c r="CQ88" i="2" s="1"/>
  <c r="AJ88" i="2" s="1"/>
  <c r="CV88" i="2"/>
  <c r="CT88" i="2" s="1"/>
  <c r="AQ88" i="2" s="1"/>
  <c r="CV11" i="2"/>
  <c r="CT11" i="2" s="1"/>
  <c r="AQ11" i="2" s="1"/>
  <c r="CO91" i="2"/>
  <c r="CQ91" i="2" s="1"/>
  <c r="AJ91" i="2" s="1"/>
  <c r="CV91" i="2"/>
  <c r="CT91" i="2" s="1"/>
  <c r="AQ91" i="2" s="1"/>
  <c r="CV89" i="2"/>
  <c r="CT89" i="2" s="1"/>
  <c r="AQ89" i="2" s="1"/>
  <c r="CO76" i="2"/>
  <c r="CQ76" i="2" s="1"/>
  <c r="AJ76" i="2" s="1"/>
  <c r="CV76" i="2"/>
  <c r="CT76" i="2" s="1"/>
  <c r="AQ76" i="2" s="1"/>
  <c r="CO63" i="2"/>
  <c r="CQ63" i="2" s="1"/>
  <c r="AJ63" i="2" s="1"/>
  <c r="CV63" i="2"/>
  <c r="CT63" i="2" s="1"/>
  <c r="AQ63" i="2" s="1"/>
  <c r="CV51" i="2"/>
  <c r="CT51" i="2" s="1"/>
  <c r="AQ51" i="2" s="1"/>
  <c r="CO40" i="2"/>
  <c r="CQ40" i="2" s="1"/>
  <c r="AJ40" i="2" s="1"/>
  <c r="CV40" i="2"/>
  <c r="CT40" i="2" s="1"/>
  <c r="AQ40" i="2" s="1"/>
  <c r="CO24" i="2"/>
  <c r="CQ24" i="2" s="1"/>
  <c r="AJ24" i="2" s="1"/>
  <c r="CV24" i="2"/>
  <c r="CT24" i="2" s="1"/>
  <c r="AQ24" i="2" s="1"/>
  <c r="CV14" i="2"/>
  <c r="CT14" i="2" s="1"/>
  <c r="AQ14" i="2" s="1"/>
  <c r="CV104" i="2"/>
  <c r="CT104" i="2" s="1"/>
  <c r="AQ104" i="2" s="1"/>
  <c r="CV81" i="2"/>
  <c r="CT81" i="2" s="1"/>
  <c r="AQ81" i="2" s="1"/>
  <c r="CV65" i="2"/>
  <c r="CT65" i="2" s="1"/>
  <c r="AQ65" i="2" s="1"/>
  <c r="CV64" i="2"/>
  <c r="CT64" i="2" s="1"/>
  <c r="AQ64" i="2" s="1"/>
  <c r="CV49" i="2"/>
  <c r="CT49" i="2" s="1"/>
  <c r="AQ49" i="2" s="1"/>
  <c r="CV48" i="2"/>
  <c r="CT48" i="2" s="1"/>
  <c r="AQ48" i="2" s="1"/>
  <c r="CV29" i="2"/>
  <c r="CT29" i="2" s="1"/>
  <c r="AQ29" i="2" s="1"/>
  <c r="BD573" i="4"/>
  <c r="BD576" i="4"/>
  <c r="BD575" i="4"/>
  <c r="BD574" i="4"/>
  <c r="BC576" i="4"/>
  <c r="BC574" i="4"/>
  <c r="BC575" i="4"/>
  <c r="BC573" i="4"/>
  <c r="BA573" i="4"/>
  <c r="BA574" i="4"/>
  <c r="BA575" i="4"/>
  <c r="BA576" i="4"/>
  <c r="AL576" i="4"/>
  <c r="AL574" i="4"/>
  <c r="AL573" i="4"/>
  <c r="AM573" i="4"/>
  <c r="AM576" i="4"/>
  <c r="AM574" i="4"/>
  <c r="AN573" i="4"/>
  <c r="AN574" i="4"/>
  <c r="AN576" i="4"/>
  <c r="CQ97" i="2"/>
  <c r="CV97" i="2"/>
  <c r="CV12" i="2"/>
  <c r="CT12" i="2" s="1"/>
  <c r="AQ12" i="2" s="1"/>
  <c r="CV82" i="2"/>
  <c r="CT82" i="2" s="1"/>
  <c r="AQ82" i="2" s="1"/>
  <c r="CV78" i="2"/>
  <c r="CT78" i="2" s="1"/>
  <c r="AQ78" i="2" s="1"/>
  <c r="CV74" i="2"/>
  <c r="CT74" i="2" s="1"/>
  <c r="AQ74" i="2" s="1"/>
  <c r="CV70" i="2"/>
  <c r="CT70" i="2" s="1"/>
  <c r="AQ70" i="2" s="1"/>
  <c r="CV66" i="2"/>
  <c r="CT66" i="2" s="1"/>
  <c r="AQ66" i="2" s="1"/>
  <c r="CV62" i="2"/>
  <c r="CT62" i="2" s="1"/>
  <c r="AQ62" i="2" s="1"/>
  <c r="CV58" i="2"/>
  <c r="CT58" i="2" s="1"/>
  <c r="AQ58" i="2" s="1"/>
  <c r="CV54" i="2"/>
  <c r="CT54" i="2" s="1"/>
  <c r="AQ54" i="2" s="1"/>
  <c r="CV50" i="2"/>
  <c r="CT50" i="2" s="1"/>
  <c r="AQ50" i="2" s="1"/>
  <c r="CV46" i="2"/>
  <c r="CT46" i="2" s="1"/>
  <c r="AQ46" i="2" s="1"/>
  <c r="CV102" i="2"/>
  <c r="CT102" i="2" s="1"/>
  <c r="AQ102" i="2" s="1"/>
  <c r="CV94" i="2"/>
  <c r="CT94" i="2" s="1"/>
  <c r="AQ94" i="2" s="1"/>
  <c r="CV86" i="2"/>
  <c r="CT86" i="2" s="1"/>
  <c r="AQ86" i="2" s="1"/>
  <c r="CV34" i="2"/>
  <c r="CT34" i="2" s="1"/>
  <c r="AQ34" i="2" s="1"/>
  <c r="CV30" i="2"/>
  <c r="CT30" i="2" s="1"/>
  <c r="AQ30" i="2" s="1"/>
  <c r="CO38" i="2"/>
  <c r="CQ38" i="2" s="1"/>
  <c r="AJ38" i="2" s="1"/>
  <c r="CO26" i="2"/>
  <c r="CQ26" i="2" s="1"/>
  <c r="AJ26" i="2" s="1"/>
  <c r="CO22" i="2"/>
  <c r="CQ22" i="2" s="1"/>
  <c r="AJ22" i="2" s="1"/>
  <c r="CO18" i="2"/>
  <c r="CQ18" i="2" s="1"/>
  <c r="AJ18" i="2" s="1"/>
  <c r="O3" i="2"/>
  <c r="N3" i="2"/>
  <c r="M3" i="2"/>
  <c r="L3" i="2"/>
  <c r="G3" i="2"/>
  <c r="F3" i="2"/>
  <c r="E3" i="2"/>
  <c r="D3" i="2"/>
  <c r="C14" i="4"/>
  <c r="K3" i="2"/>
  <c r="L9" i="9" s="1"/>
  <c r="C31" i="4"/>
  <c r="D31" i="4"/>
  <c r="B31" i="4"/>
  <c r="B30" i="9" l="1"/>
  <c r="B30" i="3"/>
  <c r="AM575" i="4"/>
  <c r="AN575" i="4"/>
  <c r="C30" i="9"/>
  <c r="C30" i="3"/>
  <c r="R24" i="2"/>
  <c r="AL575" i="4"/>
  <c r="A30" i="9"/>
  <c r="A30" i="3"/>
  <c r="I11" i="9"/>
  <c r="L11" i="9"/>
  <c r="Y34" i="2"/>
  <c r="Y41" i="2"/>
  <c r="Y38" i="2"/>
  <c r="Y37" i="2"/>
  <c r="Y48" i="2"/>
  <c r="Y44" i="2"/>
  <c r="Y40" i="2"/>
  <c r="Y47" i="2"/>
  <c r="Y35" i="2"/>
  <c r="Y36" i="2"/>
  <c r="Y46" i="2"/>
  <c r="Y39" i="2"/>
  <c r="Y43" i="2"/>
  <c r="Y45" i="2"/>
  <c r="Y49" i="2"/>
  <c r="L10" i="9"/>
  <c r="I10" i="9"/>
  <c r="DQ182" i="2"/>
  <c r="DO182" i="2"/>
  <c r="O15" i="8"/>
  <c r="DU182" i="2"/>
  <c r="DW182" i="2"/>
  <c r="AJ97" i="2"/>
  <c r="CT97" i="2"/>
  <c r="Y73" i="2" l="1"/>
  <c r="Y97" i="2" s="1"/>
  <c r="Y59" i="2"/>
  <c r="Y58" i="2"/>
  <c r="Y69" i="2"/>
  <c r="Y60" i="2"/>
  <c r="Y71" i="2"/>
  <c r="Y95" i="2" s="1"/>
  <c r="Y61" i="2"/>
  <c r="Y67" i="2"/>
  <c r="Y64" i="2"/>
  <c r="Y88" i="2" s="1"/>
  <c r="Y62" i="2"/>
  <c r="Y70" i="2"/>
  <c r="Y72" i="2"/>
  <c r="Y63" i="2"/>
  <c r="Y68" i="2"/>
  <c r="Y65" i="2"/>
  <c r="AQ97" i="2"/>
  <c r="Y121" i="2" l="1"/>
  <c r="Y145" i="2" s="1"/>
  <c r="Y112" i="2"/>
  <c r="Y136" i="2" s="1"/>
  <c r="Y119" i="2"/>
  <c r="Y143" i="2" s="1"/>
  <c r="Y86" i="2"/>
  <c r="Y89" i="2"/>
  <c r="Y84" i="2"/>
  <c r="Y92" i="2"/>
  <c r="Y85" i="2"/>
  <c r="Y93" i="2"/>
  <c r="Y82" i="2"/>
  <c r="Y94" i="2"/>
  <c r="Y91" i="2"/>
  <c r="Y87" i="2"/>
  <c r="Y96" i="2"/>
  <c r="Y83" i="2"/>
  <c r="L11" i="3"/>
  <c r="L10" i="3"/>
  <c r="I11" i="3"/>
  <c r="I10" i="3"/>
  <c r="Y107" i="2" l="1"/>
  <c r="Y131" i="2" s="1"/>
  <c r="Y120" i="2"/>
  <c r="Y144" i="2" s="1"/>
  <c r="Y115" i="2"/>
  <c r="Y139" i="2" s="1"/>
  <c r="Y117" i="2"/>
  <c r="Y141" i="2" s="1"/>
  <c r="Y111" i="2"/>
  <c r="Y135" i="2" s="1"/>
  <c r="Y118" i="2"/>
  <c r="Y142" i="2" s="1"/>
  <c r="Y109" i="2"/>
  <c r="Y133" i="2" s="1"/>
  <c r="Y116" i="2"/>
  <c r="Y140" i="2" s="1"/>
  <c r="Y113" i="2"/>
  <c r="Y137" i="2" s="1"/>
  <c r="Y106" i="2"/>
  <c r="Y130" i="2" s="1"/>
  <c r="Y108" i="2"/>
  <c r="Y132" i="2" s="1"/>
  <c r="Y110" i="2"/>
  <c r="Y134" i="2" s="1"/>
  <c r="BX11" i="2"/>
  <c r="CJ14" i="2"/>
  <c r="CJ15" i="2"/>
  <c r="CJ16" i="2"/>
  <c r="CJ17" i="2"/>
  <c r="CJ18" i="2"/>
  <c r="CJ19" i="2"/>
  <c r="CJ20" i="2"/>
  <c r="CJ21" i="2"/>
  <c r="CJ22" i="2"/>
  <c r="CJ23" i="2"/>
  <c r="CJ24" i="2"/>
  <c r="CJ25" i="2"/>
  <c r="CJ26" i="2"/>
  <c r="CJ27" i="2"/>
  <c r="CJ28" i="2"/>
  <c r="CJ29" i="2"/>
  <c r="CJ30" i="2"/>
  <c r="CJ31" i="2"/>
  <c r="CJ32" i="2"/>
  <c r="CJ33" i="2"/>
  <c r="CJ34" i="2"/>
  <c r="CJ35" i="2"/>
  <c r="CJ36" i="2"/>
  <c r="CJ37" i="2"/>
  <c r="CJ38" i="2"/>
  <c r="CJ39" i="2"/>
  <c r="CJ40" i="2"/>
  <c r="CJ41" i="2"/>
  <c r="CJ42" i="2"/>
  <c r="CJ43" i="2"/>
  <c r="CJ44" i="2"/>
  <c r="CJ45" i="2"/>
  <c r="CJ46" i="2"/>
  <c r="CJ47" i="2"/>
  <c r="CJ48" i="2"/>
  <c r="CJ49" i="2"/>
  <c r="CJ50" i="2"/>
  <c r="CJ51" i="2"/>
  <c r="CJ52" i="2"/>
  <c r="CJ53" i="2"/>
  <c r="CJ54" i="2"/>
  <c r="CJ55" i="2"/>
  <c r="CJ56" i="2"/>
  <c r="CJ57" i="2"/>
  <c r="CJ58" i="2"/>
  <c r="CJ59" i="2"/>
  <c r="CJ60" i="2"/>
  <c r="CJ61" i="2"/>
  <c r="CJ62" i="2"/>
  <c r="CJ63" i="2"/>
  <c r="CJ64" i="2"/>
  <c r="CJ65" i="2"/>
  <c r="CJ66" i="2"/>
  <c r="CJ67" i="2"/>
  <c r="CJ68" i="2"/>
  <c r="CJ69" i="2"/>
  <c r="CJ70" i="2"/>
  <c r="CJ71" i="2"/>
  <c r="CJ72" i="2"/>
  <c r="CJ73" i="2"/>
  <c r="CJ74" i="2"/>
  <c r="CJ75" i="2"/>
  <c r="CJ76" i="2"/>
  <c r="CJ77" i="2"/>
  <c r="CJ78" i="2"/>
  <c r="CJ79" i="2"/>
  <c r="CJ80" i="2"/>
  <c r="CJ81" i="2"/>
  <c r="CJ82" i="2"/>
  <c r="CJ83" i="2"/>
  <c r="CJ84" i="2"/>
  <c r="CJ85" i="2"/>
  <c r="CJ86" i="2"/>
  <c r="CJ87" i="2"/>
  <c r="CJ88" i="2"/>
  <c r="CJ89" i="2"/>
  <c r="CJ90" i="2"/>
  <c r="CJ91" i="2"/>
  <c r="CJ92" i="2"/>
  <c r="CJ93" i="2"/>
  <c r="CJ94" i="2"/>
  <c r="CJ95" i="2"/>
  <c r="CJ96" i="2"/>
  <c r="CJ97" i="2"/>
  <c r="CJ98" i="2"/>
  <c r="CJ99" i="2"/>
  <c r="CJ100" i="2"/>
  <c r="CJ101" i="2"/>
  <c r="CJ102" i="2"/>
  <c r="CJ103" i="2"/>
  <c r="CJ104" i="2"/>
  <c r="CJ105" i="2"/>
  <c r="CJ106" i="2"/>
  <c r="CJ107" i="2"/>
  <c r="CJ108" i="2"/>
  <c r="CJ10" i="2"/>
  <c r="CJ11" i="2"/>
  <c r="CJ12" i="2"/>
  <c r="CJ13" i="2"/>
  <c r="R50" i="2" l="1"/>
  <c r="R74" i="2" s="1"/>
  <c r="R98" i="2" s="1"/>
  <c r="R122" i="2" s="1"/>
  <c r="R146" i="2" s="1"/>
  <c r="R51" i="2"/>
  <c r="R75" i="2" s="1"/>
  <c r="R99" i="2" s="1"/>
  <c r="R123" i="2" s="1"/>
  <c r="R147" i="2" s="1"/>
  <c r="R52" i="2"/>
  <c r="R76" i="2" s="1"/>
  <c r="R100" i="2" s="1"/>
  <c r="R124" i="2" s="1"/>
  <c r="R148" i="2" s="1"/>
  <c r="R53" i="2"/>
  <c r="R77" i="2" s="1"/>
  <c r="R101" i="2" s="1"/>
  <c r="R125" i="2" s="1"/>
  <c r="R149" i="2" s="1"/>
  <c r="CH31" i="2" l="1"/>
  <c r="CH59" i="2"/>
  <c r="CH62" i="2"/>
  <c r="CH63" i="2"/>
  <c r="CH67" i="2"/>
  <c r="CH72" i="2"/>
  <c r="CH94" i="2"/>
  <c r="CH95" i="2"/>
  <c r="CH96" i="2"/>
  <c r="CH97" i="2"/>
  <c r="CH98" i="2"/>
  <c r="CH99" i="2"/>
  <c r="CH100" i="2"/>
  <c r="CH101" i="2"/>
  <c r="CH102" i="2"/>
  <c r="CH103" i="2"/>
  <c r="CH104" i="2"/>
  <c r="CH105" i="2"/>
  <c r="CH106" i="2"/>
  <c r="CH107" i="2"/>
  <c r="CH108" i="2"/>
  <c r="CH10" i="2"/>
  <c r="Y1" i="3" l="1"/>
  <c r="Y1" i="8"/>
  <c r="M4" i="8"/>
  <c r="L4" i="8"/>
  <c r="L3" i="8"/>
  <c r="L2" i="8"/>
  <c r="L1" i="8"/>
  <c r="H7" i="8"/>
  <c r="G7" i="8"/>
  <c r="G6" i="8"/>
  <c r="G5" i="8"/>
  <c r="G4" i="8"/>
  <c r="G3" i="8"/>
  <c r="G2" i="8"/>
  <c r="G1" i="8"/>
  <c r="AD15" i="8" l="1"/>
  <c r="L9" i="3"/>
  <c r="X15" i="8" l="1"/>
  <c r="V15" i="8"/>
  <c r="Q15" i="8"/>
  <c r="I13" i="3"/>
  <c r="AB15" i="8"/>
  <c r="L13" i="3"/>
  <c r="B40" i="8" l="1"/>
  <c r="B39" i="8"/>
  <c r="B38" i="8"/>
  <c r="B37" i="8"/>
  <c r="K13" i="8"/>
  <c r="E13" i="8"/>
  <c r="A13" i="8"/>
  <c r="S7" i="8"/>
  <c r="AD6" i="8"/>
  <c r="Z6" i="8"/>
  <c r="W6" i="8"/>
  <c r="S6" i="8"/>
  <c r="S2" i="8"/>
  <c r="S1" i="8"/>
  <c r="V7" i="3"/>
  <c r="D5" i="3"/>
  <c r="R4" i="3"/>
  <c r="N4" i="3"/>
  <c r="J4" i="3"/>
  <c r="G4" i="3"/>
  <c r="D4" i="3"/>
  <c r="C13" i="4" l="1"/>
  <c r="A10" i="9" s="1"/>
  <c r="BK12" i="2"/>
  <c r="BX12" i="2"/>
  <c r="BK13" i="2"/>
  <c r="BX13" i="2"/>
  <c r="BK14" i="2"/>
  <c r="BX14" i="2"/>
  <c r="BK15" i="2"/>
  <c r="BX15" i="2"/>
  <c r="BK16" i="2"/>
  <c r="BX16" i="2"/>
  <c r="BK17" i="2"/>
  <c r="BX17" i="2"/>
  <c r="BK18" i="2"/>
  <c r="BX18" i="2"/>
  <c r="BK19" i="2"/>
  <c r="BX19" i="2"/>
  <c r="BK20" i="2"/>
  <c r="BX20" i="2"/>
  <c r="BK21" i="2"/>
  <c r="BX21" i="2"/>
  <c r="BK22" i="2"/>
  <c r="BX22" i="2"/>
  <c r="BK23" i="2"/>
  <c r="BX23" i="2"/>
  <c r="BK24" i="2"/>
  <c r="BX24" i="2"/>
  <c r="BK25" i="2"/>
  <c r="BX25" i="2"/>
  <c r="BK26" i="2"/>
  <c r="BX26" i="2"/>
  <c r="BK27" i="2"/>
  <c r="BX27" i="2"/>
  <c r="BK28" i="2"/>
  <c r="BX28" i="2"/>
  <c r="BK29" i="2"/>
  <c r="BX29" i="2"/>
  <c r="BK30" i="2"/>
  <c r="BX30" i="2"/>
  <c r="BK31" i="2"/>
  <c r="BX31" i="2"/>
  <c r="BK32" i="2"/>
  <c r="BX32" i="2"/>
  <c r="BK33" i="2"/>
  <c r="BX33" i="2"/>
  <c r="BK34" i="2"/>
  <c r="BX34" i="2"/>
  <c r="BK35" i="2"/>
  <c r="BX35" i="2"/>
  <c r="BK36" i="2"/>
  <c r="BX36" i="2"/>
  <c r="BK37" i="2"/>
  <c r="BX37" i="2"/>
  <c r="BK38" i="2"/>
  <c r="BX38" i="2"/>
  <c r="BK39" i="2"/>
  <c r="BX39" i="2"/>
  <c r="BK40" i="2"/>
  <c r="BX40" i="2"/>
  <c r="BK41" i="2"/>
  <c r="BX41" i="2"/>
  <c r="BK42" i="2"/>
  <c r="BX42" i="2"/>
  <c r="BK43" i="2"/>
  <c r="BX43" i="2"/>
  <c r="BK44" i="2"/>
  <c r="BX44" i="2"/>
  <c r="BK45" i="2"/>
  <c r="BX45" i="2"/>
  <c r="BK46" i="2"/>
  <c r="BX46" i="2"/>
  <c r="BK47" i="2"/>
  <c r="BX47" i="2"/>
  <c r="BK48" i="2"/>
  <c r="BX48" i="2"/>
  <c r="BK49" i="2"/>
  <c r="BX49" i="2"/>
  <c r="BK50" i="2"/>
  <c r="BX50" i="2"/>
  <c r="BK51" i="2"/>
  <c r="BX51" i="2"/>
  <c r="BK52" i="2"/>
  <c r="BX52" i="2"/>
  <c r="BK53" i="2"/>
  <c r="BX53" i="2"/>
  <c r="BK54" i="2"/>
  <c r="BX54" i="2"/>
  <c r="BK55" i="2"/>
  <c r="BX55" i="2"/>
  <c r="BK56" i="2"/>
  <c r="BX56" i="2"/>
  <c r="BK57" i="2"/>
  <c r="BX57" i="2"/>
  <c r="BK58" i="2"/>
  <c r="BX58" i="2"/>
  <c r="BK59" i="2"/>
  <c r="BX59" i="2"/>
  <c r="BK60" i="2"/>
  <c r="BX60" i="2"/>
  <c r="BK61" i="2"/>
  <c r="BX61" i="2"/>
  <c r="BK62" i="2"/>
  <c r="BX62" i="2"/>
  <c r="BK63" i="2"/>
  <c r="BX63" i="2"/>
  <c r="BK64" i="2"/>
  <c r="BX64" i="2"/>
  <c r="BK65" i="2"/>
  <c r="BX65" i="2"/>
  <c r="BK66" i="2"/>
  <c r="BX66" i="2"/>
  <c r="BK67" i="2"/>
  <c r="BX67" i="2"/>
  <c r="BK68" i="2"/>
  <c r="BX68" i="2"/>
  <c r="BK69" i="2"/>
  <c r="BX69" i="2"/>
  <c r="BK70" i="2"/>
  <c r="BX70" i="2"/>
  <c r="BK71" i="2"/>
  <c r="BX71" i="2"/>
  <c r="BK72" i="2"/>
  <c r="BX72" i="2"/>
  <c r="BK73" i="2"/>
  <c r="BX73" i="2"/>
  <c r="BK74" i="2"/>
  <c r="BX74" i="2"/>
  <c r="BK75" i="2"/>
  <c r="BX75" i="2"/>
  <c r="BK76" i="2"/>
  <c r="BX76" i="2"/>
  <c r="BK77" i="2"/>
  <c r="BX77" i="2"/>
  <c r="BK78" i="2"/>
  <c r="BX78" i="2"/>
  <c r="BK79" i="2"/>
  <c r="BX79" i="2"/>
  <c r="BK80" i="2"/>
  <c r="BX80" i="2"/>
  <c r="BK81" i="2"/>
  <c r="BX81" i="2"/>
  <c r="BK82" i="2"/>
  <c r="BX82" i="2"/>
  <c r="BK83" i="2"/>
  <c r="BX83" i="2"/>
  <c r="BK84" i="2"/>
  <c r="BX84" i="2"/>
  <c r="BK85" i="2"/>
  <c r="BX85" i="2"/>
  <c r="BK86" i="2"/>
  <c r="BX86" i="2"/>
  <c r="BK87" i="2"/>
  <c r="BX87" i="2"/>
  <c r="BK88" i="2"/>
  <c r="BX88" i="2"/>
  <c r="BK89" i="2"/>
  <c r="BX89" i="2"/>
  <c r="BK90" i="2"/>
  <c r="BX90" i="2"/>
  <c r="BK91" i="2"/>
  <c r="BX91" i="2"/>
  <c r="BK92" i="2"/>
  <c r="BX92" i="2"/>
  <c r="BK93" i="2"/>
  <c r="BX93" i="2"/>
  <c r="BK94" i="2"/>
  <c r="BX94" i="2"/>
  <c r="BK95" i="2"/>
  <c r="BX95" i="2"/>
  <c r="BK96" i="2"/>
  <c r="BX96" i="2"/>
  <c r="BK97" i="2"/>
  <c r="BX97" i="2"/>
  <c r="BK98" i="2"/>
  <c r="BX98" i="2"/>
  <c r="BK99" i="2"/>
  <c r="BX99" i="2"/>
  <c r="BK100" i="2"/>
  <c r="BX100" i="2"/>
  <c r="BK101" i="2"/>
  <c r="BX101" i="2"/>
  <c r="BK102" i="2"/>
  <c r="BX102" i="2"/>
  <c r="BK103" i="2"/>
  <c r="BX103" i="2"/>
  <c r="BK104" i="2"/>
  <c r="BX104" i="2"/>
  <c r="BK105" i="2"/>
  <c r="BX105" i="2"/>
  <c r="BK106" i="2"/>
  <c r="BX106" i="2"/>
  <c r="BK107" i="2"/>
  <c r="BX107" i="2"/>
  <c r="BK108" i="2"/>
  <c r="BX108" i="2"/>
  <c r="BX10" i="2"/>
  <c r="BK10" i="2"/>
  <c r="B7" i="3" l="1"/>
  <c r="N7" i="3"/>
  <c r="A10" i="3"/>
  <c r="P11" i="8"/>
  <c r="K1" i="2"/>
  <c r="S20" i="8"/>
  <c r="C37" i="3"/>
  <c r="B11" i="8"/>
  <c r="C15" i="3"/>
  <c r="C20" i="8"/>
  <c r="C1" i="2"/>
  <c r="CH32" i="2" l="1"/>
  <c r="CH73" i="2"/>
  <c r="CH91" i="2"/>
  <c r="CH58" i="2"/>
  <c r="CH78" i="2"/>
  <c r="CH92" i="2"/>
  <c r="CH68" i="2"/>
  <c r="CH79" i="2"/>
  <c r="CH93" i="2"/>
  <c r="CH90" i="2"/>
  <c r="CH47" i="2"/>
  <c r="CH77" i="2"/>
  <c r="CH46" i="2"/>
  <c r="CH38" i="2"/>
  <c r="CH34" i="2"/>
  <c r="CH80" i="2"/>
  <c r="CH52" i="2"/>
  <c r="CH84" i="2"/>
  <c r="CH74" i="2"/>
  <c r="CH56" i="2"/>
  <c r="CH44" i="2"/>
  <c r="CH39" i="2"/>
  <c r="CH33" i="2"/>
  <c r="CH60" i="2"/>
  <c r="CH88" i="2"/>
  <c r="CH54" i="2"/>
  <c r="CH43" i="2"/>
  <c r="BU13" i="2"/>
  <c r="BU10" i="2"/>
  <c r="CH86" i="2"/>
  <c r="CH70" i="2"/>
  <c r="CH82" i="2"/>
  <c r="CH64" i="2"/>
  <c r="CH49" i="2"/>
  <c r="CH37" i="2"/>
  <c r="CH87" i="2"/>
  <c r="CH83" i="2"/>
  <c r="CH69" i="2"/>
  <c r="CH61" i="2"/>
  <c r="CH55" i="2"/>
  <c r="CH51" i="2"/>
  <c r="CH42" i="2"/>
  <c r="BU17" i="2"/>
  <c r="CH85" i="2"/>
  <c r="CH66" i="2"/>
  <c r="CH57" i="2"/>
  <c r="CH45" i="2"/>
  <c r="CH40" i="2"/>
  <c r="CH35" i="2"/>
  <c r="CH89" i="2"/>
  <c r="CH65" i="2"/>
  <c r="CH50" i="2"/>
  <c r="CH75" i="2"/>
  <c r="CH81" i="2"/>
  <c r="CH48" i="2"/>
  <c r="CH36" i="2"/>
  <c r="CH71" i="2"/>
  <c r="CH53" i="2"/>
  <c r="CH41" i="2"/>
  <c r="BU23" i="2"/>
  <c r="CH29" i="2"/>
  <c r="CH27" i="2"/>
  <c r="CH30" i="2"/>
  <c r="CH28" i="2"/>
  <c r="CH76" i="2"/>
  <c r="BZ10" i="2"/>
  <c r="BY10" i="2"/>
  <c r="CK10" i="2"/>
  <c r="CD10" i="2"/>
  <c r="CE10" i="2"/>
  <c r="CG10" i="2"/>
  <c r="BQ10" i="2"/>
  <c r="CC10" i="2"/>
  <c r="AI10" i="2" s="1"/>
  <c r="BW10" i="2"/>
  <c r="BL10" i="2"/>
  <c r="BN10" i="2"/>
  <c r="BV10" i="2"/>
  <c r="BR10" i="2" s="1"/>
  <c r="BJ10" i="2"/>
  <c r="BP10" i="2"/>
  <c r="AM10" i="2" l="1"/>
  <c r="AK10" i="2"/>
  <c r="M10" i="2"/>
  <c r="L10" i="2"/>
  <c r="CH17" i="2"/>
  <c r="CH23" i="2"/>
  <c r="CH13" i="2"/>
  <c r="CH18" i="2"/>
  <c r="BU18" i="2"/>
  <c r="CH16" i="2"/>
  <c r="BU16" i="2"/>
  <c r="BT16" i="2" s="1"/>
  <c r="CH15" i="2"/>
  <c r="BU15" i="2"/>
  <c r="CH22" i="2"/>
  <c r="BU22" i="2"/>
  <c r="CH25" i="2"/>
  <c r="BU25" i="2"/>
  <c r="CH24" i="2"/>
  <c r="BU24" i="2"/>
  <c r="CH26" i="2"/>
  <c r="BU26" i="2"/>
  <c r="CH19" i="2"/>
  <c r="BU19" i="2"/>
  <c r="CH12" i="2"/>
  <c r="BU12" i="2"/>
  <c r="AS10" i="2"/>
  <c r="AU10" i="2"/>
  <c r="CH20" i="2"/>
  <c r="BU20" i="2"/>
  <c r="CH14" i="2"/>
  <c r="BU14" i="2"/>
  <c r="CH21" i="2"/>
  <c r="BU21" i="2"/>
  <c r="CH11" i="2"/>
  <c r="BU11" i="2"/>
  <c r="BT11" i="2" s="1"/>
  <c r="CC16" i="2"/>
  <c r="AI16" i="2" s="1"/>
  <c r="BV11" i="2"/>
  <c r="BR11" i="2" s="1"/>
  <c r="BV16" i="2"/>
  <c r="BR16" i="2" s="1"/>
  <c r="CD16" i="2"/>
  <c r="BN16" i="2"/>
  <c r="BP16" i="2"/>
  <c r="CC11" i="2"/>
  <c r="AI11" i="2" s="1"/>
  <c r="BW11" i="2"/>
  <c r="BS11" i="2" s="1"/>
  <c r="BJ11" i="2"/>
  <c r="BM11" i="2" s="1"/>
  <c r="CK16" i="2"/>
  <c r="BQ16" i="2"/>
  <c r="BQ11" i="2"/>
  <c r="BW16" i="2"/>
  <c r="BS16" i="2" s="1"/>
  <c r="CG16" i="2"/>
  <c r="BY11" i="2"/>
  <c r="CB11" i="2" s="1"/>
  <c r="AL11" i="2" s="1"/>
  <c r="BL16" i="2"/>
  <c r="CE16" i="2"/>
  <c r="BZ16" i="2"/>
  <c r="CA16" i="2" s="1"/>
  <c r="BZ11" i="2"/>
  <c r="CA11" i="2" s="1"/>
  <c r="BY16" i="2"/>
  <c r="CB16" i="2" s="1"/>
  <c r="AL16" i="2" s="1"/>
  <c r="BJ16" i="2"/>
  <c r="BM16" i="2" s="1"/>
  <c r="BP11" i="2"/>
  <c r="BL11" i="2"/>
  <c r="S40" i="8"/>
  <c r="S39" i="8"/>
  <c r="S38" i="8"/>
  <c r="C40" i="8"/>
  <c r="C39" i="8"/>
  <c r="C38" i="8"/>
  <c r="AM16" i="2" l="1"/>
  <c r="AK16" i="2"/>
  <c r="I11" i="2"/>
  <c r="L16" i="2"/>
  <c r="I16" i="2"/>
  <c r="P11" i="2"/>
  <c r="P16" i="2"/>
  <c r="AO16" i="2"/>
  <c r="M16" i="2"/>
  <c r="AU16" i="2"/>
  <c r="AS16" i="2"/>
  <c r="BC16" i="2"/>
  <c r="BD16" i="2"/>
  <c r="BB16" i="2"/>
  <c r="AX16" i="2"/>
  <c r="AW16" i="2"/>
  <c r="AY16" i="2"/>
  <c r="AN16" i="2"/>
  <c r="AV16" i="2"/>
  <c r="AR16" i="2"/>
  <c r="BA16" i="2"/>
  <c r="AT16" i="2"/>
  <c r="AT11" i="2"/>
  <c r="AR11" i="2"/>
  <c r="S37" i="8"/>
  <c r="C37" i="8"/>
  <c r="BO16" i="2"/>
  <c r="AH16" i="2" s="1"/>
  <c r="CF16" i="2"/>
  <c r="AP16" i="2" s="1"/>
  <c r="C57" i="3"/>
  <c r="C56" i="3"/>
  <c r="C55" i="3"/>
  <c r="AN11" i="2"/>
  <c r="AO11" i="2"/>
  <c r="BH16" i="2" l="1"/>
  <c r="BI16" i="2"/>
  <c r="B45" i="3" l="1"/>
  <c r="B43" i="3"/>
  <c r="B44" i="3"/>
  <c r="B48" i="3"/>
  <c r="B47" i="3"/>
  <c r="B40" i="3"/>
  <c r="B39" i="3"/>
  <c r="B41" i="3"/>
  <c r="B42" i="3"/>
  <c r="B38" i="3"/>
  <c r="P24" i="8"/>
  <c r="P27" i="8"/>
  <c r="P31" i="8"/>
  <c r="P28" i="8"/>
  <c r="P23" i="8"/>
  <c r="P30" i="8"/>
  <c r="P25" i="8"/>
  <c r="P26" i="8"/>
  <c r="R28" i="8"/>
  <c r="R26" i="8"/>
  <c r="R27" i="8"/>
  <c r="R31" i="8"/>
  <c r="R30" i="8"/>
  <c r="R23" i="8"/>
  <c r="R22" i="8"/>
  <c r="R24" i="8"/>
  <c r="R25" i="8"/>
  <c r="R21" i="8"/>
  <c r="A40" i="3"/>
  <c r="A47" i="3"/>
  <c r="A42" i="3"/>
  <c r="A41" i="3"/>
  <c r="A48" i="3"/>
  <c r="P22" i="8"/>
  <c r="A39" i="3"/>
  <c r="A44" i="3"/>
  <c r="A45" i="3"/>
  <c r="A43" i="3"/>
  <c r="P21" i="8"/>
  <c r="A38" i="3"/>
  <c r="C39" i="3"/>
  <c r="CA10" i="2"/>
  <c r="R33" i="8" l="1"/>
  <c r="B50" i="3"/>
  <c r="B53" i="3"/>
  <c r="R36" i="8"/>
  <c r="B52" i="3"/>
  <c r="R35" i="8"/>
  <c r="R34" i="8"/>
  <c r="B51" i="3"/>
  <c r="B49" i="3"/>
  <c r="P36" i="8"/>
  <c r="P33" i="8"/>
  <c r="P35" i="8"/>
  <c r="P34" i="8"/>
  <c r="P32" i="8"/>
  <c r="R32" i="8"/>
  <c r="B23" i="8"/>
  <c r="B26" i="8"/>
  <c r="B22" i="8"/>
  <c r="B27" i="8"/>
  <c r="B34" i="8"/>
  <c r="B25" i="8"/>
  <c r="B24" i="8"/>
  <c r="B28" i="8"/>
  <c r="B21" i="8"/>
  <c r="A53" i="3"/>
  <c r="A51" i="3"/>
  <c r="A52" i="3"/>
  <c r="A49" i="3"/>
  <c r="A50" i="3"/>
  <c r="S36" i="8"/>
  <c r="A28" i="8"/>
  <c r="A27" i="8"/>
  <c r="A26" i="8"/>
  <c r="A25" i="8"/>
  <c r="A19" i="3"/>
  <c r="A24" i="8"/>
  <c r="A18" i="3"/>
  <c r="A23" i="8"/>
  <c r="A17" i="3"/>
  <c r="A22" i="8"/>
  <c r="A21" i="8"/>
  <c r="A16" i="3"/>
  <c r="C38" i="3"/>
  <c r="C17" i="3"/>
  <c r="C16" i="3"/>
  <c r="S35" i="8"/>
  <c r="S31" i="8"/>
  <c r="S34" i="8"/>
  <c r="S32" i="8"/>
  <c r="S28" i="8"/>
  <c r="S30" i="8"/>
  <c r="S33" i="8"/>
  <c r="S27" i="8"/>
  <c r="S22" i="8"/>
  <c r="S23" i="8"/>
  <c r="S26" i="8"/>
  <c r="S24" i="8"/>
  <c r="S25" i="8"/>
  <c r="S21" i="8"/>
  <c r="C28" i="8"/>
  <c r="C27" i="8"/>
  <c r="C24" i="8"/>
  <c r="C23" i="8"/>
  <c r="C22" i="8"/>
  <c r="C26" i="8"/>
  <c r="C25" i="8"/>
  <c r="C21" i="8"/>
  <c r="B35" i="8" l="1"/>
  <c r="B29" i="8"/>
  <c r="B32" i="8"/>
  <c r="B33" i="8"/>
  <c r="B31" i="8"/>
  <c r="B30" i="8"/>
  <c r="B36" i="8"/>
  <c r="C30" i="8"/>
  <c r="A29" i="8"/>
  <c r="C31" i="8"/>
  <c r="A30" i="8"/>
  <c r="C29" i="8"/>
  <c r="A31" i="8"/>
  <c r="C35" i="8"/>
  <c r="C33" i="8"/>
  <c r="A33" i="8"/>
  <c r="A32" i="8"/>
  <c r="A35" i="8"/>
  <c r="C34" i="8"/>
  <c r="C32" i="8"/>
  <c r="A34" i="8"/>
  <c r="A36" i="8"/>
  <c r="C36" i="8"/>
  <c r="CB10" i="2"/>
  <c r="AL10" i="2" s="1"/>
  <c r="AW10" i="2" l="1"/>
  <c r="AX10" i="2"/>
  <c r="AY10" i="2"/>
  <c r="AV10" i="2"/>
  <c r="AN10" i="2"/>
  <c r="AO10" i="2"/>
  <c r="O16" i="2"/>
  <c r="J16" i="2"/>
  <c r="BS10" i="2"/>
  <c r="BT10" i="2"/>
  <c r="P10" i="2" s="1"/>
  <c r="BM10" i="2"/>
  <c r="I10" i="2" s="1"/>
  <c r="BB10" i="2" l="1"/>
  <c r="BD10" i="2"/>
  <c r="AT10" i="2"/>
  <c r="BA10" i="2"/>
  <c r="BC10" i="2"/>
  <c r="AR10" i="2"/>
  <c r="V12" i="3"/>
  <c r="U17" i="3"/>
  <c r="P17" i="3"/>
  <c r="O17" i="3"/>
  <c r="S17" i="3"/>
  <c r="R17" i="3"/>
  <c r="V17" i="3"/>
  <c r="O12" i="3"/>
  <c r="J10" i="2"/>
  <c r="O11" i="3"/>
  <c r="R11" i="3" l="1"/>
  <c r="V11" i="3"/>
  <c r="S11" i="3"/>
  <c r="O10" i="2"/>
  <c r="CF10" i="2"/>
  <c r="BI10" i="2" s="1"/>
  <c r="N10" i="2" s="1"/>
  <c r="BO10" i="2"/>
  <c r="P11" i="3"/>
  <c r="BH10" i="2" l="1"/>
  <c r="K10" i="2" s="1"/>
  <c r="AH10" i="2"/>
  <c r="U11" i="3"/>
  <c r="AP10" i="2"/>
  <c r="T11" i="3" l="1"/>
  <c r="CG18" i="2" l="1"/>
  <c r="CE18" i="2"/>
  <c r="CK18" i="2"/>
  <c r="BW18" i="2"/>
  <c r="BS18" i="2" s="1"/>
  <c r="BV18" i="2"/>
  <c r="BR18" i="2" s="1"/>
  <c r="CD18" i="2"/>
  <c r="BT18" i="2"/>
  <c r="BQ18" i="2"/>
  <c r="CC18" i="2"/>
  <c r="AI18" i="2" s="1"/>
  <c r="BN18" i="2"/>
  <c r="BY18" i="2"/>
  <c r="CB18" i="2" s="1"/>
  <c r="AL18" i="2" s="1"/>
  <c r="BJ18" i="2"/>
  <c r="BM18" i="2" s="1"/>
  <c r="BP18" i="2"/>
  <c r="BZ18" i="2"/>
  <c r="CA18" i="2" s="1"/>
  <c r="BL18" i="2"/>
  <c r="BL19" i="2"/>
  <c r="BY19" i="2"/>
  <c r="CB19" i="2" s="1"/>
  <c r="AL19" i="2" s="1"/>
  <c r="CG19" i="2"/>
  <c r="CK19" i="2"/>
  <c r="BZ19" i="2"/>
  <c r="CA19" i="2" s="1"/>
  <c r="CC19" i="2"/>
  <c r="AI19" i="2" s="1"/>
  <c r="BV19" i="2"/>
  <c r="BR19" i="2" s="1"/>
  <c r="CD19" i="2"/>
  <c r="BN19" i="2"/>
  <c r="BJ19" i="2"/>
  <c r="BM19" i="2" s="1"/>
  <c r="CE19" i="2"/>
  <c r="BQ19" i="2"/>
  <c r="BP19" i="2"/>
  <c r="BT19" i="2"/>
  <c r="P19" i="2" s="1"/>
  <c r="BW19" i="2"/>
  <c r="BS19" i="2" s="1"/>
  <c r="Q11" i="3"/>
  <c r="AK19" i="2" l="1"/>
  <c r="AM19" i="2"/>
  <c r="AM18" i="2"/>
  <c r="AK18" i="2"/>
  <c r="L19" i="2"/>
  <c r="R20" i="3" s="1"/>
  <c r="I18" i="2"/>
  <c r="O19" i="3" s="1"/>
  <c r="P18" i="2"/>
  <c r="V19" i="3" s="1"/>
  <c r="AO19" i="2"/>
  <c r="I19" i="2"/>
  <c r="O20" i="3" s="1"/>
  <c r="M18" i="2"/>
  <c r="S19" i="3" s="1"/>
  <c r="M19" i="2"/>
  <c r="S20" i="3" s="1"/>
  <c r="L18" i="2"/>
  <c r="R19" i="3" s="1"/>
  <c r="AV18" i="2"/>
  <c r="AW19" i="2"/>
  <c r="AY19" i="2"/>
  <c r="AX19" i="2"/>
  <c r="AV19" i="2"/>
  <c r="BC18" i="2"/>
  <c r="BD18" i="2"/>
  <c r="BB18" i="2"/>
  <c r="BB19" i="2"/>
  <c r="BA19" i="2"/>
  <c r="BC19" i="2"/>
  <c r="AT19" i="2"/>
  <c r="AR19" i="2"/>
  <c r="BD19" i="2"/>
  <c r="AU19" i="2"/>
  <c r="AS19" i="2"/>
  <c r="AW18" i="2"/>
  <c r="AX18" i="2"/>
  <c r="AY18" i="2"/>
  <c r="AU18" i="2"/>
  <c r="AS18" i="2"/>
  <c r="AR18" i="2"/>
  <c r="BA18" i="2"/>
  <c r="AT18" i="2"/>
  <c r="CF18" i="2"/>
  <c r="AP18" i="2" s="1"/>
  <c r="BO19" i="2"/>
  <c r="AH19" i="2" s="1"/>
  <c r="O18" i="2"/>
  <c r="U19" i="3" s="1"/>
  <c r="AN18" i="2"/>
  <c r="CF19" i="2"/>
  <c r="BI19" i="2" s="1"/>
  <c r="BO18" i="2"/>
  <c r="J18" i="2"/>
  <c r="P19" i="3" s="1"/>
  <c r="AO18" i="2"/>
  <c r="V20" i="3"/>
  <c r="O19" i="2"/>
  <c r="AN19" i="2"/>
  <c r="J19" i="2"/>
  <c r="BH18" i="2" l="1"/>
  <c r="AH18" i="2"/>
  <c r="BH19" i="2"/>
  <c r="BI18" i="2"/>
  <c r="P20" i="3"/>
  <c r="U20" i="3"/>
  <c r="BY15" i="2"/>
  <c r="CB15" i="2" s="1"/>
  <c r="AL15" i="2" s="1"/>
  <c r="CD15" i="2"/>
  <c r="CE15" i="2"/>
  <c r="CK15" i="2"/>
  <c r="BQ15" i="2"/>
  <c r="BP15" i="2"/>
  <c r="BT15" i="2"/>
  <c r="P15" i="2" s="1"/>
  <c r="BN15" i="2"/>
  <c r="BV15" i="2"/>
  <c r="BR15" i="2" s="1"/>
  <c r="CG15" i="2"/>
  <c r="BJ15" i="2"/>
  <c r="BM15" i="2" s="1"/>
  <c r="BW15" i="2"/>
  <c r="BS15" i="2" s="1"/>
  <c r="BL15" i="2"/>
  <c r="CC15" i="2"/>
  <c r="AI15" i="2" s="1"/>
  <c r="BZ15" i="2"/>
  <c r="CA15" i="2" s="1"/>
  <c r="AP19" i="2"/>
  <c r="AK15" i="2" l="1"/>
  <c r="AM15" i="2"/>
  <c r="L15" i="2"/>
  <c r="I15" i="2"/>
  <c r="M15" i="2"/>
  <c r="AU15" i="2"/>
  <c r="AS15" i="2"/>
  <c r="BB15" i="2"/>
  <c r="AT15" i="2"/>
  <c r="AR15" i="2"/>
  <c r="BA15" i="2"/>
  <c r="BC15" i="2"/>
  <c r="BD15" i="2"/>
  <c r="AW15" i="2"/>
  <c r="AY15" i="2"/>
  <c r="AV15" i="2"/>
  <c r="AX15" i="2"/>
  <c r="CF15" i="2"/>
  <c r="AP15" i="2" s="1"/>
  <c r="AO15" i="2"/>
  <c r="O15" i="2"/>
  <c r="BO15" i="2"/>
  <c r="J15" i="2"/>
  <c r="AN15" i="2"/>
  <c r="BH15" i="2" l="1"/>
  <c r="AH15" i="2"/>
  <c r="BI15" i="2"/>
  <c r="P16" i="3"/>
  <c r="U16" i="3"/>
  <c r="O16" i="3"/>
  <c r="S16" i="3"/>
  <c r="R16" i="3"/>
  <c r="V16" i="3"/>
  <c r="CC12" i="2" l="1"/>
  <c r="AI12" i="2" s="1"/>
  <c r="BL12" i="2"/>
  <c r="BQ12" i="2"/>
  <c r="BP12" i="2"/>
  <c r="CD12" i="2" l="1"/>
  <c r="L12" i="2" s="1"/>
  <c r="CE12" i="2"/>
  <c r="M12" i="2" s="1"/>
  <c r="CK12" i="2"/>
  <c r="BZ12" i="2"/>
  <c r="CA12" i="2" s="1"/>
  <c r="BJ12" i="2"/>
  <c r="BM12" i="2" s="1"/>
  <c r="BY12" i="2"/>
  <c r="CB12" i="2" s="1"/>
  <c r="AL12" i="2" s="1"/>
  <c r="CG12" i="2"/>
  <c r="BT12" i="2"/>
  <c r="P12" i="2" s="1"/>
  <c r="BW12" i="2"/>
  <c r="BS12" i="2" s="1"/>
  <c r="BV12" i="2"/>
  <c r="BN12" i="2"/>
  <c r="AM12" i="2" l="1"/>
  <c r="AK12" i="2"/>
  <c r="I12" i="2"/>
  <c r="AU12" i="2"/>
  <c r="AS12" i="2"/>
  <c r="BC12" i="2"/>
  <c r="AT12" i="2"/>
  <c r="BB12" i="2"/>
  <c r="BD12" i="2"/>
  <c r="AR12" i="2"/>
  <c r="BA12" i="2"/>
  <c r="AX12" i="2"/>
  <c r="AY12" i="2"/>
  <c r="AW12" i="2"/>
  <c r="AV12" i="2"/>
  <c r="BR12" i="2"/>
  <c r="BO12" i="2"/>
  <c r="J12" i="2"/>
  <c r="O12" i="2"/>
  <c r="CF12" i="2"/>
  <c r="AP12" i="2" s="1"/>
  <c r="AN12" i="2"/>
  <c r="BH12" i="2" l="1"/>
  <c r="AH12" i="2"/>
  <c r="AO12" i="2"/>
  <c r="BI12" i="2"/>
  <c r="U13" i="3"/>
  <c r="S13" i="3"/>
  <c r="O13" i="3"/>
  <c r="V13" i="3"/>
  <c r="P13" i="3"/>
  <c r="R13" i="3"/>
  <c r="BP20" i="2" l="1"/>
  <c r="BQ20" i="2"/>
  <c r="CG20" i="2"/>
  <c r="BL20" i="2"/>
  <c r="BW20" i="2"/>
  <c r="BS20" i="2" s="1"/>
  <c r="CC20" i="2"/>
  <c r="AI20" i="2" s="1"/>
  <c r="BN20" i="2"/>
  <c r="BV20" i="2"/>
  <c r="BR20" i="2" s="1"/>
  <c r="BJ20" i="2"/>
  <c r="BM20" i="2" s="1"/>
  <c r="BY20" i="2"/>
  <c r="CB20" i="2" s="1"/>
  <c r="AL20" i="2" s="1"/>
  <c r="BZ20" i="2"/>
  <c r="CA20" i="2" s="1"/>
  <c r="BT20" i="2"/>
  <c r="P20" i="2" s="1"/>
  <c r="CD20" i="2"/>
  <c r="CE20" i="2"/>
  <c r="CK20" i="2"/>
  <c r="AM20" i="2" l="1"/>
  <c r="AK20" i="2"/>
  <c r="I20" i="2"/>
  <c r="M20" i="2"/>
  <c r="L20" i="2"/>
  <c r="BC20" i="2"/>
  <c r="BB20" i="2"/>
  <c r="BA20" i="2"/>
  <c r="AT20" i="2"/>
  <c r="BD20" i="2"/>
  <c r="AR20" i="2"/>
  <c r="AX20" i="2"/>
  <c r="AY20" i="2"/>
  <c r="AV20" i="2"/>
  <c r="AW20" i="2"/>
  <c r="AS20" i="2"/>
  <c r="AU20" i="2"/>
  <c r="BO20" i="2"/>
  <c r="J20" i="2"/>
  <c r="AN20" i="2"/>
  <c r="CF20" i="2"/>
  <c r="AP20" i="2" s="1"/>
  <c r="AO20" i="2"/>
  <c r="O20" i="2"/>
  <c r="BH20" i="2" l="1"/>
  <c r="AH20" i="2"/>
  <c r="BI20" i="2"/>
  <c r="P21" i="3"/>
  <c r="U21" i="3"/>
  <c r="O21" i="3"/>
  <c r="V21" i="3"/>
  <c r="R21" i="3"/>
  <c r="S21" i="3"/>
  <c r="CC17" i="2" l="1"/>
  <c r="AI17" i="2" s="1"/>
  <c r="CD17" i="2"/>
  <c r="CE17" i="2"/>
  <c r="BP17" i="2"/>
  <c r="BL17" i="2"/>
  <c r="CG17" i="2"/>
  <c r="BY17" i="2"/>
  <c r="CB17" i="2" s="1"/>
  <c r="AL17" i="2" s="1"/>
  <c r="BW17" i="2"/>
  <c r="BS17" i="2" s="1"/>
  <c r="BZ17" i="2"/>
  <c r="CA17" i="2" s="1"/>
  <c r="BQ17" i="2"/>
  <c r="BV17" i="2"/>
  <c r="BR17" i="2" s="1"/>
  <c r="CK17" i="2"/>
  <c r="BJ17" i="2"/>
  <c r="BM17" i="2" s="1"/>
  <c r="BT17" i="2"/>
  <c r="P17" i="2" s="1"/>
  <c r="BN17" i="2"/>
  <c r="AK17" i="2" l="1"/>
  <c r="AM17" i="2"/>
  <c r="I17" i="2"/>
  <c r="O18" i="3" s="1"/>
  <c r="L17" i="2"/>
  <c r="M17" i="2"/>
  <c r="BD17" i="2"/>
  <c r="BB17" i="2"/>
  <c r="BC17" i="2"/>
  <c r="AY17" i="2"/>
  <c r="AW17" i="2"/>
  <c r="AX17" i="2"/>
  <c r="AS17" i="2"/>
  <c r="AU17" i="2"/>
  <c r="AV17" i="2"/>
  <c r="AT17" i="2"/>
  <c r="AR17" i="2"/>
  <c r="BA17" i="2"/>
  <c r="AN17" i="2"/>
  <c r="CF17" i="2"/>
  <c r="AP17" i="2" s="1"/>
  <c r="J17" i="2"/>
  <c r="BO17" i="2"/>
  <c r="O17" i="2"/>
  <c r="AO17" i="2"/>
  <c r="BH17" i="2" l="1"/>
  <c r="AH17" i="2"/>
  <c r="BI17" i="2"/>
  <c r="U18" i="3"/>
  <c r="S18" i="3"/>
  <c r="P18" i="3"/>
  <c r="V18" i="3"/>
  <c r="R18" i="3"/>
  <c r="CD13" i="2" l="1"/>
  <c r="BL13" i="2"/>
  <c r="BV13" i="2"/>
  <c r="BR13" i="2" s="1"/>
  <c r="CK13" i="2"/>
  <c r="CE13" i="2"/>
  <c r="BL14" i="2"/>
  <c r="CK14" i="2"/>
  <c r="BV14" i="2"/>
  <c r="BR14" i="2" s="1"/>
  <c r="CD14" i="2"/>
  <c r="CE14" i="2"/>
  <c r="BZ14" i="2"/>
  <c r="CA14" i="2" s="1"/>
  <c r="BY14" i="2"/>
  <c r="CB14" i="2" s="1"/>
  <c r="AL14" i="2" s="1"/>
  <c r="CG13" i="2"/>
  <c r="BP14" i="2"/>
  <c r="BQ13" i="2"/>
  <c r="BJ13" i="2"/>
  <c r="BM13" i="2" s="1"/>
  <c r="CC14" i="2"/>
  <c r="AI14" i="2" s="1"/>
  <c r="BT14" i="2"/>
  <c r="BY13" i="2"/>
  <c r="CB13" i="2" s="1"/>
  <c r="AL13" i="2" s="1"/>
  <c r="CG14" i="2"/>
  <c r="BP13" i="2"/>
  <c r="BZ13" i="2"/>
  <c r="CA13" i="2" s="1"/>
  <c r="BQ14" i="2"/>
  <c r="BN14" i="2"/>
  <c r="BT13" i="2"/>
  <c r="P13" i="2" s="1"/>
  <c r="CC13" i="2"/>
  <c r="AI13" i="2" s="1"/>
  <c r="BW13" i="2"/>
  <c r="BS13" i="2" s="1"/>
  <c r="BW14" i="2"/>
  <c r="BS14" i="2" s="1"/>
  <c r="BJ14" i="2"/>
  <c r="BM14" i="2" s="1"/>
  <c r="BN13" i="2"/>
  <c r="AM14" i="2" l="1"/>
  <c r="AK14" i="2"/>
  <c r="AK13" i="2"/>
  <c r="AM13" i="2"/>
  <c r="M14" i="2"/>
  <c r="S15" i="3" s="1"/>
  <c r="L13" i="2"/>
  <c r="I13" i="2"/>
  <c r="AO14" i="2"/>
  <c r="AO13" i="2"/>
  <c r="P14" i="2"/>
  <c r="V15" i="3" s="1"/>
  <c r="I14" i="2"/>
  <c r="O15" i="3" s="1"/>
  <c r="M13" i="2"/>
  <c r="S14" i="3" s="1"/>
  <c r="L14" i="2"/>
  <c r="R15" i="3" s="1"/>
  <c r="BD14" i="2"/>
  <c r="BB14" i="2"/>
  <c r="BC14" i="2"/>
  <c r="AT14" i="2"/>
  <c r="AR14" i="2"/>
  <c r="BA14" i="2"/>
  <c r="BD13" i="2"/>
  <c r="BB13" i="2"/>
  <c r="BC13" i="2"/>
  <c r="AX14" i="2"/>
  <c r="AV14" i="2"/>
  <c r="AW14" i="2"/>
  <c r="AY14" i="2"/>
  <c r="AS14" i="2"/>
  <c r="AU14" i="2"/>
  <c r="AY13" i="2"/>
  <c r="AX13" i="2"/>
  <c r="AW13" i="2"/>
  <c r="AV13" i="2"/>
  <c r="AU13" i="2"/>
  <c r="AS13" i="2"/>
  <c r="AT13" i="2"/>
  <c r="AR13" i="2"/>
  <c r="BA13" i="2"/>
  <c r="CF13" i="2"/>
  <c r="AP13" i="2" s="1"/>
  <c r="BO13" i="2"/>
  <c r="V14" i="3"/>
  <c r="O14" i="2"/>
  <c r="O13" i="2"/>
  <c r="J13" i="2"/>
  <c r="J14" i="2"/>
  <c r="BO14" i="2"/>
  <c r="AN13" i="2"/>
  <c r="CF14" i="2"/>
  <c r="BI14" i="2" s="1"/>
  <c r="AN14" i="2"/>
  <c r="BH13" i="2" l="1"/>
  <c r="AH13" i="2"/>
  <c r="BH14" i="2"/>
  <c r="AH14" i="2"/>
  <c r="BI13" i="2"/>
  <c r="R14" i="3"/>
  <c r="P14" i="3"/>
  <c r="O14" i="3"/>
  <c r="U14" i="3"/>
  <c r="U15" i="3"/>
  <c r="AP14" i="2"/>
  <c r="P15" i="3"/>
  <c r="CK22" i="2" l="1"/>
  <c r="BN22" i="2"/>
  <c r="CD22" i="2"/>
  <c r="BZ22" i="2"/>
  <c r="CA22" i="2" s="1"/>
  <c r="CE22" i="2"/>
  <c r="BP22" i="2"/>
  <c r="BT22" i="2"/>
  <c r="BJ22" i="2"/>
  <c r="BM22" i="2" s="1"/>
  <c r="BV22" i="2"/>
  <c r="BR22" i="2" s="1"/>
  <c r="CC22" i="2"/>
  <c r="AI22" i="2" s="1"/>
  <c r="CG22" i="2"/>
  <c r="BQ22" i="2"/>
  <c r="BW22" i="2"/>
  <c r="BS22" i="2" s="1"/>
  <c r="BY22" i="2"/>
  <c r="CB22" i="2" s="1"/>
  <c r="BL22" i="2"/>
  <c r="N13" i="2"/>
  <c r="T14" i="3" s="1"/>
  <c r="N19" i="2"/>
  <c r="T20" i="3" s="1"/>
  <c r="I22" i="2" l="1"/>
  <c r="O23" i="3" s="1"/>
  <c r="P22" i="2"/>
  <c r="V23" i="3" s="1"/>
  <c r="M22" i="2"/>
  <c r="S23" i="3" s="1"/>
  <c r="L22" i="2"/>
  <c r="R23" i="3" s="1"/>
  <c r="AY22" i="2"/>
  <c r="AW22" i="2"/>
  <c r="AX22" i="2"/>
  <c r="AV22" i="2"/>
  <c r="AS22" i="2"/>
  <c r="AU22" i="2"/>
  <c r="BB22" i="2"/>
  <c r="AR22" i="2"/>
  <c r="AT22" i="2"/>
  <c r="BC22" i="2"/>
  <c r="BD22" i="2"/>
  <c r="BA22" i="2"/>
  <c r="O22" i="2"/>
  <c r="U23" i="3" s="1"/>
  <c r="BP25" i="2"/>
  <c r="BW25" i="2"/>
  <c r="BS25" i="2" s="1"/>
  <c r="CC25" i="2"/>
  <c r="AI25" i="2" s="1"/>
  <c r="BL25" i="2"/>
  <c r="BV25" i="2"/>
  <c r="BR25" i="2" s="1"/>
  <c r="BN25" i="2"/>
  <c r="CD25" i="2"/>
  <c r="BQ25" i="2"/>
  <c r="BJ25" i="2"/>
  <c r="BM25" i="2" s="1"/>
  <c r="BT25" i="2"/>
  <c r="CK25" i="2"/>
  <c r="BZ25" i="2"/>
  <c r="CA25" i="2" s="1"/>
  <c r="CE25" i="2"/>
  <c r="BY25" i="2"/>
  <c r="CB25" i="2" s="1"/>
  <c r="CG25" i="2"/>
  <c r="BN27" i="2"/>
  <c r="BZ27" i="2"/>
  <c r="CA27" i="2" s="1"/>
  <c r="CG27" i="2"/>
  <c r="CK27" i="2"/>
  <c r="BU27" i="2"/>
  <c r="BT27" i="2" s="1"/>
  <c r="CC27" i="2"/>
  <c r="AI27" i="2" s="1"/>
  <c r="CE27" i="2"/>
  <c r="BW27" i="2"/>
  <c r="BS27" i="2" s="1"/>
  <c r="BV27" i="2"/>
  <c r="BR27" i="2" s="1"/>
  <c r="BQ27" i="2"/>
  <c r="BP27" i="2"/>
  <c r="BY27" i="2"/>
  <c r="CB27" i="2" s="1"/>
  <c r="CD27" i="2"/>
  <c r="BL27" i="2"/>
  <c r="BJ27" i="2"/>
  <c r="BM27" i="2" s="1"/>
  <c r="CE26" i="2"/>
  <c r="CK26" i="2"/>
  <c r="BN26" i="2"/>
  <c r="BJ26" i="2"/>
  <c r="BM26" i="2" s="1"/>
  <c r="BW26" i="2"/>
  <c r="BS26" i="2" s="1"/>
  <c r="BV26" i="2"/>
  <c r="BR26" i="2" s="1"/>
  <c r="CC26" i="2"/>
  <c r="AI26" i="2" s="1"/>
  <c r="BP26" i="2"/>
  <c r="BQ26" i="2"/>
  <c r="BZ26" i="2"/>
  <c r="CA26" i="2" s="1"/>
  <c r="CD26" i="2"/>
  <c r="BL26" i="2"/>
  <c r="BY26" i="2"/>
  <c r="CB26" i="2" s="1"/>
  <c r="CG26" i="2"/>
  <c r="BP23" i="2"/>
  <c r="BQ23" i="2"/>
  <c r="CE23" i="2"/>
  <c r="BW23" i="2"/>
  <c r="BS23" i="2" s="1"/>
  <c r="CG23" i="2"/>
  <c r="BN23" i="2"/>
  <c r="BY23" i="2"/>
  <c r="CB23" i="2" s="1"/>
  <c r="BZ23" i="2"/>
  <c r="CA23" i="2" s="1"/>
  <c r="CD23" i="2"/>
  <c r="BT23" i="2"/>
  <c r="BL23" i="2"/>
  <c r="CK23" i="2"/>
  <c r="BV23" i="2"/>
  <c r="BR23" i="2" s="1"/>
  <c r="BJ23" i="2"/>
  <c r="BM23" i="2" s="1"/>
  <c r="CC23" i="2"/>
  <c r="BQ24" i="2"/>
  <c r="CD24" i="2"/>
  <c r="BL24" i="2"/>
  <c r="BY24" i="2"/>
  <c r="CB24" i="2" s="1"/>
  <c r="CG24" i="2"/>
  <c r="BV24" i="2"/>
  <c r="BR24" i="2" s="1"/>
  <c r="BJ24" i="2"/>
  <c r="BM24" i="2" s="1"/>
  <c r="BN24" i="2"/>
  <c r="CK24" i="2"/>
  <c r="BZ24" i="2"/>
  <c r="CA24" i="2" s="1"/>
  <c r="BP24" i="2"/>
  <c r="CE24" i="2"/>
  <c r="BT24" i="2"/>
  <c r="BW24" i="2"/>
  <c r="BS24" i="2" s="1"/>
  <c r="CC24" i="2"/>
  <c r="AI24" i="2" s="1"/>
  <c r="AO22" i="2"/>
  <c r="CK28" i="2"/>
  <c r="BJ28" i="2"/>
  <c r="BM28" i="2" s="1"/>
  <c r="BU28" i="2"/>
  <c r="BT28" i="2" s="1"/>
  <c r="BN28" i="2"/>
  <c r="BW28" i="2"/>
  <c r="BS28" i="2" s="1"/>
  <c r="CC28" i="2"/>
  <c r="AI28" i="2" s="1"/>
  <c r="BP28" i="2"/>
  <c r="BV28" i="2"/>
  <c r="BR28" i="2" s="1"/>
  <c r="CG28" i="2"/>
  <c r="CD28" i="2"/>
  <c r="BY28" i="2"/>
  <c r="CB28" i="2" s="1"/>
  <c r="BZ28" i="2"/>
  <c r="CA28" i="2" s="1"/>
  <c r="BL28" i="2"/>
  <c r="BQ28" i="2"/>
  <c r="CE28" i="2"/>
  <c r="AL22" i="2"/>
  <c r="AN22" i="2"/>
  <c r="AM22" i="2"/>
  <c r="BO22" i="2"/>
  <c r="BH22" i="2" s="1"/>
  <c r="J22" i="2"/>
  <c r="P23" i="3" s="1"/>
  <c r="AK22" i="2"/>
  <c r="CC21" i="2"/>
  <c r="AI21" i="2" s="1"/>
  <c r="BQ21" i="2"/>
  <c r="CD21" i="2"/>
  <c r="BV21" i="2"/>
  <c r="BR21" i="2" s="1"/>
  <c r="BP21" i="2"/>
  <c r="BW21" i="2"/>
  <c r="BS21" i="2" s="1"/>
  <c r="BT21" i="2"/>
  <c r="BY21" i="2"/>
  <c r="CB21" i="2" s="1"/>
  <c r="AL21" i="2" s="1"/>
  <c r="BZ21" i="2"/>
  <c r="CA21" i="2" s="1"/>
  <c r="CK21" i="2"/>
  <c r="BL21" i="2"/>
  <c r="CE21" i="2"/>
  <c r="BN21" i="2"/>
  <c r="BJ21" i="2"/>
  <c r="BM21" i="2" s="1"/>
  <c r="CG21" i="2"/>
  <c r="CF22" i="2"/>
  <c r="AP22" i="2" s="1"/>
  <c r="AK21" i="2" l="1"/>
  <c r="AM21" i="2"/>
  <c r="AI23" i="2"/>
  <c r="M26" i="2"/>
  <c r="S27" i="3" s="1"/>
  <c r="L28" i="2"/>
  <c r="R29" i="3" s="1"/>
  <c r="L24" i="2"/>
  <c r="R25" i="3" s="1"/>
  <c r="I24" i="2"/>
  <c r="O25" i="3" s="1"/>
  <c r="L26" i="2"/>
  <c r="R27" i="3" s="1"/>
  <c r="I27" i="2"/>
  <c r="O28" i="3" s="1"/>
  <c r="I21" i="2"/>
  <c r="O22" i="3" s="1"/>
  <c r="P21" i="2"/>
  <c r="V22" i="3" s="1"/>
  <c r="P24" i="2"/>
  <c r="V25" i="3" s="1"/>
  <c r="P27" i="2"/>
  <c r="V28" i="3" s="1"/>
  <c r="P28" i="2"/>
  <c r="V29" i="3" s="1"/>
  <c r="I23" i="2"/>
  <c r="O24" i="3" s="1"/>
  <c r="P23" i="2"/>
  <c r="V24" i="3" s="1"/>
  <c r="I26" i="2"/>
  <c r="O27" i="3" s="1"/>
  <c r="P25" i="2"/>
  <c r="V26" i="3" s="1"/>
  <c r="I28" i="2"/>
  <c r="O29" i="3" s="1"/>
  <c r="I25" i="2"/>
  <c r="O26" i="3" s="1"/>
  <c r="BI22" i="2"/>
  <c r="L21" i="2"/>
  <c r="R22" i="3" s="1"/>
  <c r="L27" i="2"/>
  <c r="R28" i="3" s="1"/>
  <c r="M23" i="2"/>
  <c r="S24" i="3" s="1"/>
  <c r="M28" i="2"/>
  <c r="S29" i="3" s="1"/>
  <c r="L23" i="2"/>
  <c r="R24" i="3" s="1"/>
  <c r="M27" i="2"/>
  <c r="S28" i="3" s="1"/>
  <c r="L25" i="2"/>
  <c r="R26" i="3" s="1"/>
  <c r="M21" i="2"/>
  <c r="S22" i="3" s="1"/>
  <c r="M24" i="2"/>
  <c r="S25" i="3" s="1"/>
  <c r="M25" i="2"/>
  <c r="S26" i="3" s="1"/>
  <c r="AY21" i="2"/>
  <c r="AX21" i="2"/>
  <c r="AW21" i="2"/>
  <c r="AV21" i="2"/>
  <c r="AY28" i="2"/>
  <c r="AX28" i="2"/>
  <c r="AV28" i="2"/>
  <c r="AW28" i="2"/>
  <c r="AY24" i="2"/>
  <c r="AV24" i="2"/>
  <c r="AW24" i="2"/>
  <c r="AX24" i="2"/>
  <c r="AW23" i="2"/>
  <c r="AX23" i="2"/>
  <c r="AY23" i="2"/>
  <c r="AV23" i="2"/>
  <c r="AW25" i="2"/>
  <c r="AX25" i="2"/>
  <c r="AV25" i="2"/>
  <c r="AY25" i="2"/>
  <c r="AU21" i="2"/>
  <c r="AS21" i="2"/>
  <c r="BC24" i="2"/>
  <c r="AT24" i="2"/>
  <c r="BB24" i="2"/>
  <c r="AR24" i="2"/>
  <c r="BA24" i="2"/>
  <c r="BD24" i="2"/>
  <c r="AU23" i="2"/>
  <c r="AS23" i="2"/>
  <c r="AW26" i="2"/>
  <c r="AY26" i="2"/>
  <c r="AX26" i="2"/>
  <c r="AV26" i="2"/>
  <c r="BB26" i="2"/>
  <c r="AR26" i="2"/>
  <c r="BC26" i="2"/>
  <c r="BD26" i="2"/>
  <c r="AT26" i="2"/>
  <c r="BB27" i="2"/>
  <c r="BC27" i="2"/>
  <c r="BA27" i="2"/>
  <c r="AT27" i="2"/>
  <c r="AR27" i="2"/>
  <c r="BD27" i="2"/>
  <c r="AU25" i="2"/>
  <c r="AS25" i="2"/>
  <c r="AU27" i="2"/>
  <c r="AS27" i="2"/>
  <c r="BD25" i="2"/>
  <c r="BC25" i="2"/>
  <c r="BA25" i="2"/>
  <c r="AT25" i="2"/>
  <c r="AR25" i="2"/>
  <c r="BB25" i="2"/>
  <c r="BD21" i="2"/>
  <c r="BB21" i="2"/>
  <c r="AT21" i="2"/>
  <c r="BC21" i="2"/>
  <c r="AR21" i="2"/>
  <c r="BA21" i="2"/>
  <c r="AS28" i="2"/>
  <c r="AU28" i="2"/>
  <c r="BC28" i="2"/>
  <c r="BB28" i="2"/>
  <c r="BD28" i="2"/>
  <c r="BA28" i="2"/>
  <c r="AT28" i="2"/>
  <c r="AR28" i="2"/>
  <c r="AS24" i="2"/>
  <c r="AU24" i="2"/>
  <c r="BB23" i="2"/>
  <c r="BD23" i="2"/>
  <c r="BC23" i="2"/>
  <c r="BA23" i="2"/>
  <c r="AR23" i="2"/>
  <c r="AT23" i="2"/>
  <c r="AU26" i="2"/>
  <c r="AS26" i="2"/>
  <c r="AX27" i="2"/>
  <c r="AW27" i="2"/>
  <c r="AV27" i="2"/>
  <c r="AY27" i="2"/>
  <c r="AN21" i="2"/>
  <c r="AN23" i="2"/>
  <c r="AL23" i="2"/>
  <c r="AN26" i="2"/>
  <c r="AL26" i="2"/>
  <c r="AO27" i="2"/>
  <c r="BO27" i="2"/>
  <c r="BH27" i="2" s="1"/>
  <c r="J27" i="2"/>
  <c r="P28" i="3" s="1"/>
  <c r="AM27" i="2"/>
  <c r="AK27" i="2"/>
  <c r="CF21" i="2"/>
  <c r="AP21" i="2" s="1"/>
  <c r="AM23" i="2"/>
  <c r="BO23" i="2"/>
  <c r="BH23" i="2" s="1"/>
  <c r="AK23" i="2"/>
  <c r="J23" i="2"/>
  <c r="P24" i="3" s="1"/>
  <c r="AN27" i="2"/>
  <c r="AL27" i="2"/>
  <c r="BO21" i="2"/>
  <c r="J21" i="2"/>
  <c r="P22" i="3" s="1"/>
  <c r="AH22" i="2"/>
  <c r="AO28" i="2"/>
  <c r="AM28" i="2"/>
  <c r="AK28" i="2"/>
  <c r="BO28" i="2"/>
  <c r="BH28" i="2" s="1"/>
  <c r="J28" i="2"/>
  <c r="P29" i="3" s="1"/>
  <c r="CF24" i="2"/>
  <c r="AP24" i="2" s="1"/>
  <c r="O23" i="2"/>
  <c r="U24" i="3" s="1"/>
  <c r="CF26" i="2"/>
  <c r="AP26" i="2" s="1"/>
  <c r="AO26" i="2"/>
  <c r="AO25" i="2"/>
  <c r="AO21" i="2"/>
  <c r="AL28" i="2"/>
  <c r="AN28" i="2"/>
  <c r="AK24" i="2"/>
  <c r="J24" i="2"/>
  <c r="P25" i="3" s="1"/>
  <c r="BO24" i="2"/>
  <c r="BH24" i="2" s="1"/>
  <c r="AM24" i="2"/>
  <c r="AN24" i="2"/>
  <c r="AL24" i="2"/>
  <c r="O26" i="2"/>
  <c r="U27" i="3" s="1"/>
  <c r="O27" i="2"/>
  <c r="U28" i="3" s="1"/>
  <c r="CF25" i="2"/>
  <c r="AP25" i="2" s="1"/>
  <c r="O21" i="2"/>
  <c r="U22" i="3" s="1"/>
  <c r="CF28" i="2"/>
  <c r="AP28" i="2" s="1"/>
  <c r="O28" i="2"/>
  <c r="U29" i="3" s="1"/>
  <c r="O24" i="2"/>
  <c r="U25" i="3" s="1"/>
  <c r="AO24" i="2"/>
  <c r="AO23" i="2"/>
  <c r="CF23" i="2"/>
  <c r="AP23" i="2" s="1"/>
  <c r="AM26" i="2"/>
  <c r="J26" i="2"/>
  <c r="P27" i="3" s="1"/>
  <c r="BO26" i="2"/>
  <c r="BH26" i="2" s="1"/>
  <c r="AK26" i="2"/>
  <c r="CF27" i="2"/>
  <c r="AP27" i="2" s="1"/>
  <c r="AL25" i="2"/>
  <c r="AN25" i="2"/>
  <c r="BO25" i="2"/>
  <c r="BH25" i="2" s="1"/>
  <c r="AM25" i="2"/>
  <c r="AK25" i="2"/>
  <c r="J25" i="2"/>
  <c r="P26" i="3" s="1"/>
  <c r="O25" i="2"/>
  <c r="U26" i="3" s="1"/>
  <c r="BH21" i="2" l="1"/>
  <c r="AH21" i="2"/>
  <c r="BI24" i="2"/>
  <c r="BI27" i="2"/>
  <c r="BI25" i="2"/>
  <c r="BI21" i="2"/>
  <c r="BI23" i="2"/>
  <c r="BI28" i="2"/>
  <c r="BI26" i="2"/>
  <c r="AH24" i="2"/>
  <c r="AH28" i="2"/>
  <c r="AH23" i="2"/>
  <c r="AH26" i="2"/>
  <c r="AH25" i="2"/>
  <c r="AH27" i="2"/>
  <c r="BV30" i="2" l="1"/>
  <c r="BR30" i="2" s="1"/>
  <c r="BY30" i="2"/>
  <c r="CB30" i="2" s="1"/>
  <c r="BZ30" i="2"/>
  <c r="CA30" i="2" s="1"/>
  <c r="BN30" i="2"/>
  <c r="CE30" i="2"/>
  <c r="CG30" i="2"/>
  <c r="CK30" i="2"/>
  <c r="BW30" i="2"/>
  <c r="BS30" i="2" s="1"/>
  <c r="BP30" i="2"/>
  <c r="BU30" i="2"/>
  <c r="BT30" i="2" s="1"/>
  <c r="CD30" i="2"/>
  <c r="CC30" i="2"/>
  <c r="AI30" i="2" s="1"/>
  <c r="BQ30" i="2"/>
  <c r="BJ30" i="2"/>
  <c r="BM30" i="2" s="1"/>
  <c r="BL30" i="2"/>
  <c r="M30" i="2" l="1"/>
  <c r="S31" i="3" s="1"/>
  <c r="L30" i="2"/>
  <c r="R31" i="3" s="1"/>
  <c r="I30" i="2"/>
  <c r="O31" i="3" s="1"/>
  <c r="P30" i="2"/>
  <c r="V31" i="3" s="1"/>
  <c r="AS30" i="2"/>
  <c r="AU30" i="2"/>
  <c r="BD30" i="2"/>
  <c r="BC30" i="2"/>
  <c r="AR30" i="2"/>
  <c r="AT30" i="2"/>
  <c r="BA30" i="2"/>
  <c r="BB30" i="2"/>
  <c r="AW30" i="2"/>
  <c r="AX30" i="2"/>
  <c r="AY30" i="2"/>
  <c r="AV30" i="2"/>
  <c r="AK30" i="2"/>
  <c r="AM30" i="2"/>
  <c r="BO30" i="2"/>
  <c r="BH30" i="2" s="1"/>
  <c r="J30" i="2"/>
  <c r="P31" i="3" s="1"/>
  <c r="BQ35" i="2"/>
  <c r="BZ35" i="2"/>
  <c r="CA35" i="2" s="1"/>
  <c r="BP35" i="2"/>
  <c r="BU35" i="2"/>
  <c r="BT35" i="2" s="1"/>
  <c r="CG35" i="2"/>
  <c r="BV35" i="2"/>
  <c r="BR35" i="2" s="1"/>
  <c r="BN35" i="2"/>
  <c r="AK35" i="2" s="1"/>
  <c r="CE35" i="2"/>
  <c r="CC35" i="2"/>
  <c r="AI35" i="2" s="1"/>
  <c r="CK35" i="2"/>
  <c r="BW35" i="2"/>
  <c r="BS35" i="2" s="1"/>
  <c r="BJ35" i="2"/>
  <c r="BM35" i="2" s="1"/>
  <c r="BL35" i="2"/>
  <c r="CD35" i="2"/>
  <c r="BY35" i="2"/>
  <c r="CB35" i="2" s="1"/>
  <c r="BZ36" i="2"/>
  <c r="CA36" i="2" s="1"/>
  <c r="BJ36" i="2"/>
  <c r="BM36" i="2" s="1"/>
  <c r="CC36" i="2"/>
  <c r="AI36" i="2" s="1"/>
  <c r="BL36" i="2"/>
  <c r="BQ36" i="2"/>
  <c r="BV36" i="2"/>
  <c r="BR36" i="2" s="1"/>
  <c r="CD36" i="2"/>
  <c r="BU36" i="2"/>
  <c r="BT36" i="2" s="1"/>
  <c r="BY36" i="2"/>
  <c r="CB36" i="2" s="1"/>
  <c r="CG36" i="2"/>
  <c r="CE36" i="2"/>
  <c r="CK36" i="2"/>
  <c r="BW36" i="2"/>
  <c r="BS36" i="2" s="1"/>
  <c r="BP36" i="2"/>
  <c r="BN36" i="2"/>
  <c r="AK36" i="2" s="1"/>
  <c r="CF30" i="2"/>
  <c r="AP30" i="2" s="1"/>
  <c r="BQ32" i="2"/>
  <c r="BJ32" i="2"/>
  <c r="BM32" i="2" s="1"/>
  <c r="CC32" i="2"/>
  <c r="AI32" i="2" s="1"/>
  <c r="CG32" i="2"/>
  <c r="CD32" i="2"/>
  <c r="BN32" i="2"/>
  <c r="CE32" i="2"/>
  <c r="BV32" i="2"/>
  <c r="BR32" i="2" s="1"/>
  <c r="CK32" i="2"/>
  <c r="BP32" i="2"/>
  <c r="BY32" i="2"/>
  <c r="CB32" i="2" s="1"/>
  <c r="BL32" i="2"/>
  <c r="BU32" i="2"/>
  <c r="BT32" i="2" s="1"/>
  <c r="BW32" i="2"/>
  <c r="BS32" i="2" s="1"/>
  <c r="BZ32" i="2"/>
  <c r="CA32" i="2" s="1"/>
  <c r="AO30" i="2"/>
  <c r="AL30" i="2"/>
  <c r="AN30" i="2"/>
  <c r="BP33" i="2"/>
  <c r="CG33" i="2"/>
  <c r="CK33" i="2"/>
  <c r="CE33" i="2"/>
  <c r="BY33" i="2"/>
  <c r="CB33" i="2" s="1"/>
  <c r="BN33" i="2"/>
  <c r="BZ33" i="2"/>
  <c r="CA33" i="2" s="1"/>
  <c r="CD33" i="2"/>
  <c r="CC33" i="2"/>
  <c r="BW33" i="2"/>
  <c r="BS33" i="2" s="1"/>
  <c r="BU33" i="2"/>
  <c r="BT33" i="2" s="1"/>
  <c r="BL33" i="2"/>
  <c r="BQ33" i="2"/>
  <c r="BJ33" i="2"/>
  <c r="BM33" i="2" s="1"/>
  <c r="BV33" i="2"/>
  <c r="BR33" i="2" s="1"/>
  <c r="BV29" i="2"/>
  <c r="BR29" i="2" s="1"/>
  <c r="CG29" i="2"/>
  <c r="BL29" i="2"/>
  <c r="BJ29" i="2"/>
  <c r="BM29" i="2" s="1"/>
  <c r="BQ29" i="2"/>
  <c r="CK29" i="2"/>
  <c r="CC29" i="2"/>
  <c r="AI29" i="2" s="1"/>
  <c r="BU29" i="2"/>
  <c r="BT29" i="2" s="1"/>
  <c r="BN29" i="2"/>
  <c r="BP29" i="2"/>
  <c r="CE29" i="2"/>
  <c r="CD29" i="2"/>
  <c r="BY29" i="2"/>
  <c r="CB29" i="2" s="1"/>
  <c r="BZ29" i="2"/>
  <c r="CA29" i="2" s="1"/>
  <c r="BW29" i="2"/>
  <c r="BS29" i="2" s="1"/>
  <c r="BU34" i="2"/>
  <c r="BT34" i="2" s="1"/>
  <c r="CE34" i="2"/>
  <c r="BV34" i="2"/>
  <c r="BR34" i="2" s="1"/>
  <c r="CG34" i="2"/>
  <c r="BZ34" i="2"/>
  <c r="CA34" i="2" s="1"/>
  <c r="BJ34" i="2"/>
  <c r="BM34" i="2" s="1"/>
  <c r="BQ34" i="2"/>
  <c r="BL34" i="2"/>
  <c r="BW34" i="2"/>
  <c r="BS34" i="2" s="1"/>
  <c r="BN34" i="2"/>
  <c r="AK34" i="2" s="1"/>
  <c r="CD34" i="2"/>
  <c r="CC34" i="2"/>
  <c r="AI34" i="2" s="1"/>
  <c r="BP34" i="2"/>
  <c r="BY34" i="2"/>
  <c r="CB34" i="2" s="1"/>
  <c r="CK34" i="2"/>
  <c r="O30" i="2"/>
  <c r="U31" i="3" s="1"/>
  <c r="BQ31" i="2"/>
  <c r="CC31" i="2"/>
  <c r="AI31" i="2" s="1"/>
  <c r="BL31" i="2"/>
  <c r="CK31" i="2"/>
  <c r="BN31" i="2"/>
  <c r="BP31" i="2"/>
  <c r="BZ31" i="2"/>
  <c r="CA31" i="2" s="1"/>
  <c r="CE31" i="2"/>
  <c r="BW31" i="2"/>
  <c r="BS31" i="2" s="1"/>
  <c r="BJ31" i="2"/>
  <c r="BM31" i="2" s="1"/>
  <c r="BY31" i="2"/>
  <c r="CB31" i="2" s="1"/>
  <c r="CG31" i="2"/>
  <c r="BV31" i="2"/>
  <c r="BR31" i="2" s="1"/>
  <c r="BU31" i="2"/>
  <c r="BT31" i="2" s="1"/>
  <c r="CD31" i="2"/>
  <c r="AI33" i="2" l="1"/>
  <c r="I35" i="2"/>
  <c r="O36" i="3" s="1"/>
  <c r="I29" i="2"/>
  <c r="O30" i="3" s="1"/>
  <c r="I32" i="2"/>
  <c r="O33" i="3" s="1"/>
  <c r="I36" i="2"/>
  <c r="O37" i="3" s="1"/>
  <c r="P33" i="2"/>
  <c r="V34" i="3" s="1"/>
  <c r="I33" i="2"/>
  <c r="P35" i="2"/>
  <c r="V36" i="3" s="1"/>
  <c r="P36" i="2"/>
  <c r="V37" i="3" s="1"/>
  <c r="BI30" i="2"/>
  <c r="N30" i="2" s="1"/>
  <c r="T31" i="3" s="1"/>
  <c r="P34" i="2"/>
  <c r="V35" i="3" s="1"/>
  <c r="P29" i="2"/>
  <c r="V30" i="3" s="1"/>
  <c r="P32" i="2"/>
  <c r="V33" i="3" s="1"/>
  <c r="P31" i="2"/>
  <c r="V32" i="3" s="1"/>
  <c r="I31" i="2"/>
  <c r="O32" i="3" s="1"/>
  <c r="I34" i="2"/>
  <c r="O35" i="3" s="1"/>
  <c r="M29" i="2"/>
  <c r="S30" i="3" s="1"/>
  <c r="M31" i="2"/>
  <c r="S32" i="3" s="1"/>
  <c r="L32" i="2"/>
  <c r="R33" i="3" s="1"/>
  <c r="M35" i="2"/>
  <c r="S36" i="3" s="1"/>
  <c r="M34" i="2"/>
  <c r="S35" i="3" s="1"/>
  <c r="L29" i="2"/>
  <c r="R30" i="3" s="1"/>
  <c r="M33" i="2"/>
  <c r="S34" i="3" s="1"/>
  <c r="L33" i="2"/>
  <c r="R34" i="3" s="1"/>
  <c r="L35" i="2"/>
  <c r="R36" i="3" s="1"/>
  <c r="L31" i="2"/>
  <c r="R32" i="3" s="1"/>
  <c r="L34" i="2"/>
  <c r="R35" i="3" s="1"/>
  <c r="L36" i="2"/>
  <c r="R37" i="3" s="1"/>
  <c r="M32" i="2"/>
  <c r="S33" i="3" s="1"/>
  <c r="M36" i="2"/>
  <c r="S37" i="3" s="1"/>
  <c r="BB31" i="2"/>
  <c r="BA31" i="2"/>
  <c r="BC31" i="2"/>
  <c r="AR31" i="2"/>
  <c r="BD31" i="2"/>
  <c r="AT31" i="2"/>
  <c r="AX31" i="2"/>
  <c r="AW31" i="2"/>
  <c r="AV31" i="2"/>
  <c r="AY31" i="2"/>
  <c r="BC34" i="2"/>
  <c r="BB34" i="2"/>
  <c r="BD34" i="2"/>
  <c r="AV36" i="2"/>
  <c r="AY36" i="2"/>
  <c r="AW36" i="2"/>
  <c r="AX36" i="2"/>
  <c r="AU31" i="2"/>
  <c r="AS31" i="2"/>
  <c r="BD29" i="2"/>
  <c r="BB29" i="2"/>
  <c r="AT29" i="2"/>
  <c r="AR29" i="2"/>
  <c r="BA29" i="2"/>
  <c r="BC29" i="2"/>
  <c r="AY33" i="2"/>
  <c r="AW33" i="2"/>
  <c r="AX33" i="2"/>
  <c r="BC32" i="2"/>
  <c r="BD32" i="2"/>
  <c r="AT32" i="2"/>
  <c r="BA32" i="2"/>
  <c r="BB32" i="2"/>
  <c r="AR32" i="2"/>
  <c r="AY32" i="2"/>
  <c r="AW32" i="2"/>
  <c r="AV32" i="2"/>
  <c r="AX32" i="2"/>
  <c r="AU29" i="2"/>
  <c r="AS29" i="2"/>
  <c r="BC36" i="2"/>
  <c r="BB36" i="2"/>
  <c r="BD36" i="2"/>
  <c r="BD33" i="2"/>
  <c r="BB33" i="2"/>
  <c r="BC33" i="2"/>
  <c r="AW34" i="2"/>
  <c r="AX34" i="2"/>
  <c r="AY34" i="2"/>
  <c r="AW29" i="2"/>
  <c r="AV29" i="2"/>
  <c r="AX29" i="2"/>
  <c r="AY29" i="2"/>
  <c r="AS32" i="2"/>
  <c r="AU32" i="2"/>
  <c r="BB35" i="2"/>
  <c r="BC35" i="2"/>
  <c r="BD35" i="2"/>
  <c r="AX35" i="2"/>
  <c r="AY35" i="2"/>
  <c r="AW35" i="2"/>
  <c r="AS36" i="2"/>
  <c r="AU36" i="2"/>
  <c r="AT36" i="2"/>
  <c r="AR36" i="2"/>
  <c r="BA36" i="2"/>
  <c r="BA35" i="2"/>
  <c r="AR35" i="2"/>
  <c r="AT35" i="2"/>
  <c r="AV35" i="2"/>
  <c r="AU35" i="2"/>
  <c r="AS35" i="2"/>
  <c r="AV34" i="2"/>
  <c r="AT34" i="2"/>
  <c r="AR34" i="2"/>
  <c r="BA34" i="2"/>
  <c r="AU34" i="2"/>
  <c r="AS34" i="2"/>
  <c r="BA33" i="2"/>
  <c r="AT33" i="2"/>
  <c r="AR33" i="2"/>
  <c r="AV33" i="2"/>
  <c r="AU33" i="2"/>
  <c r="AS33" i="2"/>
  <c r="O34" i="3"/>
  <c r="O31" i="2"/>
  <c r="U32" i="3" s="1"/>
  <c r="AM31" i="2"/>
  <c r="BO31" i="2"/>
  <c r="BH31" i="2" s="1"/>
  <c r="AK31" i="2"/>
  <c r="J31" i="2"/>
  <c r="P32" i="3" s="1"/>
  <c r="AK33" i="2"/>
  <c r="BO33" i="2"/>
  <c r="BH33" i="2" s="1"/>
  <c r="AM33" i="2"/>
  <c r="J33" i="2"/>
  <c r="P34" i="3" s="1"/>
  <c r="CF33" i="2"/>
  <c r="AP33" i="2" s="1"/>
  <c r="O32" i="2"/>
  <c r="U33" i="3" s="1"/>
  <c r="AL35" i="2"/>
  <c r="AN35" i="2"/>
  <c r="O35" i="2"/>
  <c r="U36" i="3" s="1"/>
  <c r="AM35" i="2"/>
  <c r="J35" i="2"/>
  <c r="P36" i="3" s="1"/>
  <c r="BO35" i="2"/>
  <c r="AH30" i="2"/>
  <c r="AL29" i="2"/>
  <c r="AN29" i="2"/>
  <c r="AK29" i="2"/>
  <c r="AM29" i="2"/>
  <c r="BO29" i="2"/>
  <c r="BH29" i="2" s="1"/>
  <c r="J29" i="2"/>
  <c r="P30" i="3" s="1"/>
  <c r="AO29" i="2"/>
  <c r="CF34" i="2"/>
  <c r="AP34" i="2" s="1"/>
  <c r="O29" i="2"/>
  <c r="U30" i="3" s="1"/>
  <c r="AO33" i="2"/>
  <c r="AL32" i="2"/>
  <c r="AN32" i="2"/>
  <c r="O36" i="2"/>
  <c r="U37" i="3" s="1"/>
  <c r="AL36" i="2"/>
  <c r="AN36" i="2"/>
  <c r="AO31" i="2"/>
  <c r="AO34" i="2"/>
  <c r="CF29" i="2"/>
  <c r="AP29" i="2" s="1"/>
  <c r="O33" i="2"/>
  <c r="U34" i="3" s="1"/>
  <c r="AM32" i="2"/>
  <c r="BO32" i="2"/>
  <c r="BH32" i="2" s="1"/>
  <c r="AK32" i="2"/>
  <c r="J32" i="2"/>
  <c r="P33" i="3" s="1"/>
  <c r="CF31" i="2"/>
  <c r="AP31" i="2" s="1"/>
  <c r="AN34" i="2"/>
  <c r="AL34" i="2"/>
  <c r="AM34" i="2"/>
  <c r="BO34" i="2"/>
  <c r="J34" i="2"/>
  <c r="P35" i="3" s="1"/>
  <c r="AN33" i="2"/>
  <c r="AL33" i="2"/>
  <c r="AM36" i="2"/>
  <c r="BO36" i="2"/>
  <c r="J36" i="2"/>
  <c r="P37" i="3" s="1"/>
  <c r="AO35" i="2"/>
  <c r="AL31" i="2"/>
  <c r="AN31" i="2"/>
  <c r="O34" i="2"/>
  <c r="U35" i="3" s="1"/>
  <c r="AO32" i="2"/>
  <c r="CF32" i="2"/>
  <c r="AP32" i="2" s="1"/>
  <c r="CF36" i="2"/>
  <c r="AP36" i="2" s="1"/>
  <c r="AO36" i="2"/>
  <c r="CF35" i="2"/>
  <c r="AP35" i="2" s="1"/>
  <c r="BH36" i="2" l="1"/>
  <c r="AH36" i="2"/>
  <c r="BH35" i="2"/>
  <c r="AH35" i="2"/>
  <c r="BH34" i="2"/>
  <c r="AH34" i="2"/>
  <c r="BI29" i="2"/>
  <c r="BI34" i="2"/>
  <c r="BI36" i="2"/>
  <c r="BI35" i="2"/>
  <c r="BI33" i="2"/>
  <c r="BI32" i="2"/>
  <c r="N32" i="2" s="1"/>
  <c r="T33" i="3" s="1"/>
  <c r="BI31" i="2"/>
  <c r="N31" i="2" s="1"/>
  <c r="T32" i="3" s="1"/>
  <c r="AH32" i="2"/>
  <c r="AH29" i="2"/>
  <c r="AH33" i="2"/>
  <c r="AH31" i="2"/>
  <c r="K31" i="2"/>
  <c r="Q32" i="3" l="1"/>
  <c r="BV38" i="2"/>
  <c r="BR38" i="2" s="1"/>
  <c r="BZ38" i="2"/>
  <c r="CA38" i="2" s="1"/>
  <c r="BL38" i="2"/>
  <c r="BU38" i="2"/>
  <c r="BT38" i="2" s="1"/>
  <c r="CD38" i="2"/>
  <c r="BN38" i="2"/>
  <c r="AK38" i="2" s="1"/>
  <c r="BJ38" i="2"/>
  <c r="BM38" i="2" s="1"/>
  <c r="BP38" i="2"/>
  <c r="CG38" i="2"/>
  <c r="BY38" i="2"/>
  <c r="CB38" i="2" s="1"/>
  <c r="CE38" i="2"/>
  <c r="CK38" i="2"/>
  <c r="CC38" i="2"/>
  <c r="AI38" i="2" s="1"/>
  <c r="BW38" i="2"/>
  <c r="BS38" i="2" s="1"/>
  <c r="BQ38" i="2"/>
  <c r="P38" i="2" l="1"/>
  <c r="V39" i="3" s="1"/>
  <c r="I38" i="2"/>
  <c r="O39" i="3" s="1"/>
  <c r="M38" i="2"/>
  <c r="S39" i="3" s="1"/>
  <c r="L38" i="2"/>
  <c r="R39" i="3" s="1"/>
  <c r="BB38" i="2"/>
  <c r="BC38" i="2"/>
  <c r="BD38" i="2"/>
  <c r="AW38" i="2"/>
  <c r="AX38" i="2"/>
  <c r="AY38" i="2"/>
  <c r="BA38" i="2"/>
  <c r="AT38" i="2"/>
  <c r="AR38" i="2"/>
  <c r="AV38" i="2"/>
  <c r="AS38" i="2"/>
  <c r="AU38" i="2"/>
  <c r="CF38" i="2"/>
  <c r="AP38" i="2" s="1"/>
  <c r="CD39" i="2"/>
  <c r="BW39" i="2"/>
  <c r="BS39" i="2" s="1"/>
  <c r="CE39" i="2"/>
  <c r="BP39" i="2"/>
  <c r="CK39" i="2"/>
  <c r="BN39" i="2"/>
  <c r="AK39" i="2" s="1"/>
  <c r="CG39" i="2"/>
  <c r="CC39" i="2"/>
  <c r="BZ39" i="2"/>
  <c r="CA39" i="2" s="1"/>
  <c r="BY39" i="2"/>
  <c r="CB39" i="2" s="1"/>
  <c r="BJ39" i="2"/>
  <c r="BM39" i="2" s="1"/>
  <c r="BU39" i="2"/>
  <c r="BT39" i="2" s="1"/>
  <c r="BV39" i="2"/>
  <c r="BR39" i="2" s="1"/>
  <c r="BQ39" i="2"/>
  <c r="BL39" i="2"/>
  <c r="CC42" i="2"/>
  <c r="AI42" i="2" s="1"/>
  <c r="CK42" i="2"/>
  <c r="BZ42" i="2"/>
  <c r="CA42" i="2" s="1"/>
  <c r="BW42" i="2"/>
  <c r="BS42" i="2" s="1"/>
  <c r="CD42" i="2"/>
  <c r="BU42" i="2"/>
  <c r="BT42" i="2" s="1"/>
  <c r="BN42" i="2"/>
  <c r="AK42" i="2" s="1"/>
  <c r="BV42" i="2"/>
  <c r="BR42" i="2" s="1"/>
  <c r="BL42" i="2"/>
  <c r="BJ42" i="2"/>
  <c r="BM42" i="2" s="1"/>
  <c r="CG42" i="2"/>
  <c r="BQ42" i="2"/>
  <c r="CE42" i="2"/>
  <c r="BY42" i="2"/>
  <c r="CB42" i="2" s="1"/>
  <c r="BP42" i="2"/>
  <c r="O38" i="2"/>
  <c r="U39" i="3" s="1"/>
  <c r="AL38" i="2"/>
  <c r="AN38" i="2"/>
  <c r="BO38" i="2"/>
  <c r="AM38" i="2"/>
  <c r="J38" i="2"/>
  <c r="P39" i="3" s="1"/>
  <c r="CD41" i="2"/>
  <c r="BQ41" i="2"/>
  <c r="BZ41" i="2"/>
  <c r="CA41" i="2" s="1"/>
  <c r="BY41" i="2"/>
  <c r="CB41" i="2" s="1"/>
  <c r="CE41" i="2"/>
  <c r="BW41" i="2"/>
  <c r="BS41" i="2" s="1"/>
  <c r="CG41" i="2"/>
  <c r="BP41" i="2"/>
  <c r="BN41" i="2"/>
  <c r="AK41" i="2" s="1"/>
  <c r="CK41" i="2"/>
  <c r="BU41" i="2"/>
  <c r="BT41" i="2" s="1"/>
  <c r="BJ41" i="2"/>
  <c r="BM41" i="2" s="1"/>
  <c r="BV41" i="2"/>
  <c r="BR41" i="2" s="1"/>
  <c r="CC41" i="2"/>
  <c r="AI41" i="2" s="1"/>
  <c r="BL41" i="2"/>
  <c r="BN43" i="2"/>
  <c r="AK43" i="2" s="1"/>
  <c r="BZ43" i="2"/>
  <c r="CA43" i="2" s="1"/>
  <c r="BL43" i="2"/>
  <c r="BQ43" i="2"/>
  <c r="CG43" i="2"/>
  <c r="BW43" i="2"/>
  <c r="BS43" i="2" s="1"/>
  <c r="BP43" i="2"/>
  <c r="BU43" i="2"/>
  <c r="BT43" i="2" s="1"/>
  <c r="BY43" i="2"/>
  <c r="CB43" i="2" s="1"/>
  <c r="CE43" i="2"/>
  <c r="CC43" i="2"/>
  <c r="AI43" i="2" s="1"/>
  <c r="BJ43" i="2"/>
  <c r="BM43" i="2" s="1"/>
  <c r="BV43" i="2"/>
  <c r="BR43" i="2" s="1"/>
  <c r="CD43" i="2"/>
  <c r="CK43" i="2"/>
  <c r="BL40" i="2"/>
  <c r="BZ40" i="2"/>
  <c r="CA40" i="2" s="1"/>
  <c r="BP40" i="2"/>
  <c r="BU40" i="2"/>
  <c r="BT40" i="2" s="1"/>
  <c r="CE40" i="2"/>
  <c r="CC40" i="2"/>
  <c r="AI40" i="2" s="1"/>
  <c r="BQ40" i="2"/>
  <c r="BN40" i="2"/>
  <c r="AK40" i="2" s="1"/>
  <c r="BW40" i="2"/>
  <c r="BS40" i="2" s="1"/>
  <c r="CK40" i="2"/>
  <c r="BV40" i="2"/>
  <c r="BR40" i="2" s="1"/>
  <c r="BY40" i="2"/>
  <c r="CB40" i="2" s="1"/>
  <c r="CD40" i="2"/>
  <c r="CG40" i="2"/>
  <c r="BJ40" i="2"/>
  <c r="BM40" i="2" s="1"/>
  <c r="AO38" i="2"/>
  <c r="CK44" i="2"/>
  <c r="CC44" i="2"/>
  <c r="AI44" i="2" s="1"/>
  <c r="BW44" i="2"/>
  <c r="BS44" i="2" s="1"/>
  <c r="BL44" i="2"/>
  <c r="CG44" i="2"/>
  <c r="BU44" i="2"/>
  <c r="BT44" i="2" s="1"/>
  <c r="BN44" i="2"/>
  <c r="AK44" i="2" s="1"/>
  <c r="BP44" i="2"/>
  <c r="BQ44" i="2"/>
  <c r="BY44" i="2"/>
  <c r="CB44" i="2" s="1"/>
  <c r="CD44" i="2"/>
  <c r="BJ44" i="2"/>
  <c r="BM44" i="2" s="1"/>
  <c r="BV44" i="2"/>
  <c r="BR44" i="2" s="1"/>
  <c r="CE44" i="2"/>
  <c r="BZ44" i="2"/>
  <c r="CA44" i="2" s="1"/>
  <c r="BV37" i="2"/>
  <c r="BZ37" i="2"/>
  <c r="CA37" i="2" s="1"/>
  <c r="BN37" i="2"/>
  <c r="AK37" i="2" s="1"/>
  <c r="BP37" i="2"/>
  <c r="BU37" i="2"/>
  <c r="BT37" i="2" s="1"/>
  <c r="BQ37" i="2"/>
  <c r="CD37" i="2"/>
  <c r="BY37" i="2"/>
  <c r="CB37" i="2" s="1"/>
  <c r="CE37" i="2"/>
  <c r="BJ37" i="2"/>
  <c r="BM37" i="2" s="1"/>
  <c r="CK37" i="2"/>
  <c r="BL37" i="2"/>
  <c r="BR37" i="2"/>
  <c r="BW37" i="2"/>
  <c r="BS37" i="2" s="1"/>
  <c r="CG37" i="2"/>
  <c r="CC37" i="2"/>
  <c r="AI37" i="2" s="1"/>
  <c r="AI39" i="2" l="1"/>
  <c r="BH38" i="2"/>
  <c r="AH38" i="2"/>
  <c r="I37" i="2"/>
  <c r="O38" i="3" s="1"/>
  <c r="I41" i="2"/>
  <c r="O42" i="3" s="1"/>
  <c r="M40" i="2"/>
  <c r="S41" i="3" s="1"/>
  <c r="L42" i="2"/>
  <c r="R43" i="3" s="1"/>
  <c r="P44" i="2"/>
  <c r="V45" i="3" s="1"/>
  <c r="I40" i="2"/>
  <c r="O41" i="3" s="1"/>
  <c r="L41" i="2"/>
  <c r="R42" i="3" s="1"/>
  <c r="I42" i="2"/>
  <c r="O43" i="3" s="1"/>
  <c r="P42" i="2"/>
  <c r="V43" i="3" s="1"/>
  <c r="I43" i="2"/>
  <c r="O44" i="3" s="1"/>
  <c r="P43" i="2"/>
  <c r="V44" i="3" s="1"/>
  <c r="P41" i="2"/>
  <c r="V42" i="3" s="1"/>
  <c r="P39" i="2"/>
  <c r="V40" i="3" s="1"/>
  <c r="P37" i="2"/>
  <c r="V38" i="3" s="1"/>
  <c r="I44" i="2"/>
  <c r="O45" i="3" s="1"/>
  <c r="P40" i="2"/>
  <c r="V41" i="3" s="1"/>
  <c r="I39" i="2"/>
  <c r="O40" i="3" s="1"/>
  <c r="BI38" i="2"/>
  <c r="M37" i="2"/>
  <c r="S38" i="3" s="1"/>
  <c r="L40" i="2"/>
  <c r="R41" i="3" s="1"/>
  <c r="M39" i="2"/>
  <c r="S40" i="3" s="1"/>
  <c r="M44" i="2"/>
  <c r="S45" i="3" s="1"/>
  <c r="M43" i="2"/>
  <c r="S44" i="3" s="1"/>
  <c r="L39" i="2"/>
  <c r="R40" i="3" s="1"/>
  <c r="L44" i="2"/>
  <c r="R45" i="3" s="1"/>
  <c r="L43" i="2"/>
  <c r="R44" i="3" s="1"/>
  <c r="M41" i="2"/>
  <c r="S42" i="3" s="1"/>
  <c r="M42" i="2"/>
  <c r="S43" i="3" s="1"/>
  <c r="L37" i="2"/>
  <c r="R38" i="3" s="1"/>
  <c r="BC40" i="2"/>
  <c r="BB40" i="2"/>
  <c r="BD40" i="2"/>
  <c r="BD41" i="2"/>
  <c r="BC41" i="2"/>
  <c r="BB41" i="2"/>
  <c r="BC42" i="2"/>
  <c r="BD42" i="2"/>
  <c r="BB42" i="2"/>
  <c r="AY44" i="2"/>
  <c r="AX44" i="2"/>
  <c r="AW44" i="2"/>
  <c r="BC44" i="2"/>
  <c r="BD44" i="2"/>
  <c r="BB44" i="2"/>
  <c r="BB43" i="2"/>
  <c r="BC43" i="2"/>
  <c r="BD43" i="2"/>
  <c r="AV41" i="2"/>
  <c r="AW41" i="2"/>
  <c r="AX41" i="2"/>
  <c r="AY41" i="2"/>
  <c r="AV42" i="2"/>
  <c r="AW42" i="2"/>
  <c r="AY42" i="2"/>
  <c r="AX42" i="2"/>
  <c r="AX39" i="2"/>
  <c r="AW39" i="2"/>
  <c r="AY39" i="2"/>
  <c r="BB39" i="2"/>
  <c r="BD39" i="2"/>
  <c r="BC39" i="2"/>
  <c r="BD37" i="2"/>
  <c r="BC37" i="2"/>
  <c r="BB37" i="2"/>
  <c r="AY40" i="2"/>
  <c r="AW40" i="2"/>
  <c r="AX40" i="2"/>
  <c r="AX37" i="2"/>
  <c r="AY37" i="2"/>
  <c r="AW37" i="2"/>
  <c r="AX43" i="2"/>
  <c r="AW43" i="2"/>
  <c r="AY43" i="2"/>
  <c r="AV44" i="2"/>
  <c r="AT44" i="2"/>
  <c r="AR44" i="2"/>
  <c r="BA44" i="2"/>
  <c r="AS44" i="2"/>
  <c r="AU44" i="2"/>
  <c r="AT43" i="2"/>
  <c r="BA43" i="2"/>
  <c r="AR43" i="2"/>
  <c r="AU43" i="2"/>
  <c r="AS43" i="2"/>
  <c r="AV43" i="2"/>
  <c r="AS42" i="2"/>
  <c r="AU42" i="2"/>
  <c r="BA42" i="2"/>
  <c r="AT42" i="2"/>
  <c r="AR42" i="2"/>
  <c r="AU41" i="2"/>
  <c r="AS41" i="2"/>
  <c r="AT41" i="2"/>
  <c r="AR41" i="2"/>
  <c r="BA41" i="2"/>
  <c r="AV40" i="2"/>
  <c r="AR40" i="2"/>
  <c r="BA40" i="2"/>
  <c r="AT40" i="2"/>
  <c r="AS40" i="2"/>
  <c r="AU40" i="2"/>
  <c r="AV39" i="2"/>
  <c r="BA39" i="2"/>
  <c r="AR39" i="2"/>
  <c r="AT39" i="2"/>
  <c r="AU39" i="2"/>
  <c r="AS39" i="2"/>
  <c r="AU37" i="2"/>
  <c r="AS37" i="2"/>
  <c r="AV37" i="2"/>
  <c r="AT37" i="2"/>
  <c r="AR37" i="2"/>
  <c r="BA37" i="2"/>
  <c r="CF37" i="2"/>
  <c r="AP37" i="2" s="1"/>
  <c r="BO37" i="2"/>
  <c r="AM37" i="2"/>
  <c r="J37" i="2"/>
  <c r="P38" i="3" s="1"/>
  <c r="O43" i="2"/>
  <c r="U44" i="3" s="1"/>
  <c r="AM41" i="2"/>
  <c r="BO41" i="2"/>
  <c r="J41" i="2"/>
  <c r="P42" i="3" s="1"/>
  <c r="O37" i="2"/>
  <c r="U38" i="3" s="1"/>
  <c r="AO44" i="2"/>
  <c r="CF44" i="2"/>
  <c r="AP44" i="2" s="1"/>
  <c r="AL43" i="2"/>
  <c r="AN43" i="2"/>
  <c r="CF43" i="2"/>
  <c r="AP43" i="2" s="1"/>
  <c r="AM43" i="2"/>
  <c r="J43" i="2"/>
  <c r="P44" i="3" s="1"/>
  <c r="AL41" i="2"/>
  <c r="AN41" i="2"/>
  <c r="AO42" i="2"/>
  <c r="CF39" i="2"/>
  <c r="AP39" i="2" s="1"/>
  <c r="AO37" i="2"/>
  <c r="O40" i="2"/>
  <c r="U41" i="3" s="1"/>
  <c r="CF41" i="2"/>
  <c r="AP41" i="2" s="1"/>
  <c r="CF42" i="2"/>
  <c r="AP42" i="2" s="1"/>
  <c r="AM42" i="2"/>
  <c r="BO42" i="2"/>
  <c r="J42" i="2"/>
  <c r="P43" i="3" s="1"/>
  <c r="AL39" i="2"/>
  <c r="AN39" i="2"/>
  <c r="AM39" i="2"/>
  <c r="BO39" i="2"/>
  <c r="J39" i="2"/>
  <c r="P40" i="3" s="1"/>
  <c r="O39" i="2"/>
  <c r="U40" i="3" s="1"/>
  <c r="AL44" i="2"/>
  <c r="AN44" i="2"/>
  <c r="AO40" i="2"/>
  <c r="AO41" i="2"/>
  <c r="CF40" i="2"/>
  <c r="AP40" i="2" s="1"/>
  <c r="AO43" i="2"/>
  <c r="O42" i="2"/>
  <c r="U43" i="3" s="1"/>
  <c r="AL37" i="2"/>
  <c r="AN37" i="2"/>
  <c r="AM44" i="2"/>
  <c r="BO44" i="2"/>
  <c r="J44" i="2"/>
  <c r="P45" i="3" s="1"/>
  <c r="O44" i="2"/>
  <c r="U45" i="3" s="1"/>
  <c r="AL40" i="2"/>
  <c r="AN40" i="2"/>
  <c r="BO40" i="2"/>
  <c r="AM40" i="2"/>
  <c r="J40" i="2"/>
  <c r="P41" i="3" s="1"/>
  <c r="BO43" i="2"/>
  <c r="O41" i="2"/>
  <c r="U42" i="3" s="1"/>
  <c r="AL42" i="2"/>
  <c r="AN42" i="2"/>
  <c r="AO39" i="2"/>
  <c r="BH40" i="2" l="1"/>
  <c r="AH40" i="2"/>
  <c r="BH43" i="2"/>
  <c r="AH43" i="2"/>
  <c r="BH44" i="2"/>
  <c r="AH44" i="2"/>
  <c r="BH39" i="2"/>
  <c r="AH39" i="2"/>
  <c r="BH41" i="2"/>
  <c r="AH41" i="2"/>
  <c r="BH42" i="2"/>
  <c r="AH42" i="2"/>
  <c r="BH37" i="2"/>
  <c r="AH37" i="2"/>
  <c r="BI39" i="2"/>
  <c r="BI37" i="2"/>
  <c r="BI44" i="2"/>
  <c r="BI43" i="2"/>
  <c r="BI42" i="2"/>
  <c r="N42" i="2" s="1"/>
  <c r="T43" i="3" s="1"/>
  <c r="BI41" i="2"/>
  <c r="BI40" i="2"/>
  <c r="CG46" i="2" l="1"/>
  <c r="CK46" i="2"/>
  <c r="CD46" i="2"/>
  <c r="BN46" i="2"/>
  <c r="AK46" i="2" s="1"/>
  <c r="BU46" i="2"/>
  <c r="BT46" i="2" s="1"/>
  <c r="CC46" i="2"/>
  <c r="AI46" i="2" s="1"/>
  <c r="BW46" i="2"/>
  <c r="BS46" i="2" s="1"/>
  <c r="BL46" i="2"/>
  <c r="BY46" i="2"/>
  <c r="CB46" i="2" s="1"/>
  <c r="BQ46" i="2"/>
  <c r="CE46" i="2"/>
  <c r="BV46" i="2"/>
  <c r="BR46" i="2" s="1"/>
  <c r="BZ46" i="2"/>
  <c r="CA46" i="2" s="1"/>
  <c r="BJ46" i="2"/>
  <c r="BM46" i="2" s="1"/>
  <c r="BP46" i="2"/>
  <c r="I46" i="2" l="1"/>
  <c r="O47" i="3" s="1"/>
  <c r="P46" i="2"/>
  <c r="V47" i="3" s="1"/>
  <c r="M46" i="2"/>
  <c r="S47" i="3" s="1"/>
  <c r="L46" i="2"/>
  <c r="R47" i="3" s="1"/>
  <c r="AW46" i="2"/>
  <c r="AX46" i="2"/>
  <c r="AY46" i="2"/>
  <c r="BD46" i="2"/>
  <c r="BB46" i="2"/>
  <c r="BC46" i="2"/>
  <c r="BA46" i="2"/>
  <c r="AT46" i="2"/>
  <c r="AR46" i="2"/>
  <c r="AS46" i="2"/>
  <c r="AU46" i="2"/>
  <c r="AV46" i="2"/>
  <c r="CK45" i="2"/>
  <c r="BZ45" i="2"/>
  <c r="CA45" i="2" s="1"/>
  <c r="BV45" i="2"/>
  <c r="BR45" i="2" s="1"/>
  <c r="BL45" i="2"/>
  <c r="BJ45" i="2"/>
  <c r="BM45" i="2" s="1"/>
  <c r="BW45" i="2"/>
  <c r="BS45" i="2" s="1"/>
  <c r="BQ45" i="2"/>
  <c r="BP45" i="2"/>
  <c r="CC45" i="2"/>
  <c r="AI45" i="2" s="1"/>
  <c r="BN45" i="2"/>
  <c r="AK45" i="2" s="1"/>
  <c r="BU45" i="2"/>
  <c r="BT45" i="2" s="1"/>
  <c r="CG45" i="2"/>
  <c r="BY45" i="2"/>
  <c r="CB45" i="2" s="1"/>
  <c r="CD45" i="2"/>
  <c r="CE45" i="2"/>
  <c r="CK50" i="2"/>
  <c r="CC50" i="2"/>
  <c r="AI50" i="2" s="1"/>
  <c r="CD50" i="2"/>
  <c r="CG50" i="2"/>
  <c r="BJ50" i="2"/>
  <c r="BM50" i="2" s="1"/>
  <c r="BQ50" i="2"/>
  <c r="BW50" i="2"/>
  <c r="BS50" i="2" s="1"/>
  <c r="BY50" i="2"/>
  <c r="CB50" i="2" s="1"/>
  <c r="BL50" i="2"/>
  <c r="BU50" i="2"/>
  <c r="BT50" i="2" s="1"/>
  <c r="BN50" i="2"/>
  <c r="AK50" i="2" s="1"/>
  <c r="BV50" i="2"/>
  <c r="BR50" i="2" s="1"/>
  <c r="BZ50" i="2"/>
  <c r="CA50" i="2" s="1"/>
  <c r="BP50" i="2"/>
  <c r="CE50" i="2"/>
  <c r="AL46" i="2"/>
  <c r="AN46" i="2"/>
  <c r="CF46" i="2"/>
  <c r="AP46" i="2" s="1"/>
  <c r="AO46" i="2"/>
  <c r="AM46" i="2"/>
  <c r="BO46" i="2"/>
  <c r="J46" i="2"/>
  <c r="P47" i="3" s="1"/>
  <c r="BJ48" i="2"/>
  <c r="BM48" i="2" s="1"/>
  <c r="CK48" i="2"/>
  <c r="BV48" i="2"/>
  <c r="BR48" i="2" s="1"/>
  <c r="CC48" i="2"/>
  <c r="AI48" i="2" s="1"/>
  <c r="CE48" i="2"/>
  <c r="CG48" i="2"/>
  <c r="BL48" i="2"/>
  <c r="BQ48" i="2"/>
  <c r="BN48" i="2"/>
  <c r="AK48" i="2" s="1"/>
  <c r="BY48" i="2"/>
  <c r="CB48" i="2" s="1"/>
  <c r="BW48" i="2"/>
  <c r="BS48" i="2" s="1"/>
  <c r="BP48" i="2"/>
  <c r="BZ48" i="2"/>
  <c r="CA48" i="2" s="1"/>
  <c r="BU48" i="2"/>
  <c r="BT48" i="2" s="1"/>
  <c r="CD48" i="2"/>
  <c r="CC47" i="2"/>
  <c r="AI47" i="2" s="1"/>
  <c r="BZ47" i="2"/>
  <c r="CA47" i="2" s="1"/>
  <c r="CK47" i="2"/>
  <c r="BU47" i="2"/>
  <c r="BT47" i="2" s="1"/>
  <c r="CD47" i="2"/>
  <c r="BQ47" i="2"/>
  <c r="CE47" i="2"/>
  <c r="BV47" i="2"/>
  <c r="BR47" i="2" s="1"/>
  <c r="BL47" i="2"/>
  <c r="CG47" i="2"/>
  <c r="BW47" i="2"/>
  <c r="BS47" i="2" s="1"/>
  <c r="BY47" i="2"/>
  <c r="CB47" i="2" s="1"/>
  <c r="BJ47" i="2"/>
  <c r="BM47" i="2" s="1"/>
  <c r="BN47" i="2"/>
  <c r="AK47" i="2" s="1"/>
  <c r="BP47" i="2"/>
  <c r="BW52" i="2"/>
  <c r="BS52" i="2" s="1"/>
  <c r="BY52" i="2"/>
  <c r="CB52" i="2" s="1"/>
  <c r="BQ52" i="2"/>
  <c r="BJ52" i="2"/>
  <c r="BM52" i="2" s="1"/>
  <c r="CD52" i="2"/>
  <c r="BZ52" i="2"/>
  <c r="CA52" i="2" s="1"/>
  <c r="CG52" i="2"/>
  <c r="BV52" i="2"/>
  <c r="BR52" i="2" s="1"/>
  <c r="BL52" i="2"/>
  <c r="CC52" i="2"/>
  <c r="AI52" i="2" s="1"/>
  <c r="BP52" i="2"/>
  <c r="BU52" i="2"/>
  <c r="BT52" i="2" s="1"/>
  <c r="CK52" i="2"/>
  <c r="BN52" i="2"/>
  <c r="AK52" i="2" s="1"/>
  <c r="CE52" i="2"/>
  <c r="BN51" i="2"/>
  <c r="AK51" i="2" s="1"/>
  <c r="BP51" i="2"/>
  <c r="CG51" i="2"/>
  <c r="BW51" i="2"/>
  <c r="BS51" i="2" s="1"/>
  <c r="CK51" i="2"/>
  <c r="BU51" i="2"/>
  <c r="BT51" i="2" s="1"/>
  <c r="BY51" i="2"/>
  <c r="CB51" i="2" s="1"/>
  <c r="BZ51" i="2"/>
  <c r="CA51" i="2" s="1"/>
  <c r="BL51" i="2"/>
  <c r="BO51" i="2" s="1"/>
  <c r="AH51" i="2" s="1"/>
  <c r="BV51" i="2"/>
  <c r="BR51" i="2" s="1"/>
  <c r="BJ51" i="2"/>
  <c r="BM51" i="2" s="1"/>
  <c r="CC51" i="2"/>
  <c r="AI51" i="2" s="1"/>
  <c r="BQ51" i="2"/>
  <c r="CE51" i="2"/>
  <c r="CD51" i="2"/>
  <c r="BN49" i="2"/>
  <c r="AK49" i="2" s="1"/>
  <c r="CE49" i="2"/>
  <c r="BL49" i="2"/>
  <c r="CK49" i="2"/>
  <c r="BZ49" i="2"/>
  <c r="CA49" i="2" s="1"/>
  <c r="CG49" i="2"/>
  <c r="BQ49" i="2"/>
  <c r="CC49" i="2"/>
  <c r="AI49" i="2" s="1"/>
  <c r="BW49" i="2"/>
  <c r="BS49" i="2" s="1"/>
  <c r="BJ49" i="2"/>
  <c r="BM49" i="2" s="1"/>
  <c r="BV49" i="2"/>
  <c r="BR49" i="2" s="1"/>
  <c r="BU49" i="2"/>
  <c r="BT49" i="2" s="1"/>
  <c r="BY49" i="2"/>
  <c r="CB49" i="2" s="1"/>
  <c r="BP49" i="2"/>
  <c r="CD49" i="2"/>
  <c r="O46" i="2"/>
  <c r="U47" i="3" s="1"/>
  <c r="BH46" i="2" l="1"/>
  <c r="AH46" i="2"/>
  <c r="L48" i="2"/>
  <c r="R49" i="3" s="1"/>
  <c r="I49" i="2"/>
  <c r="O50" i="3" s="1"/>
  <c r="BH51" i="2"/>
  <c r="I51" i="2"/>
  <c r="O52" i="3" s="1"/>
  <c r="I47" i="2"/>
  <c r="O48" i="3" s="1"/>
  <c r="P49" i="2"/>
  <c r="V50" i="3" s="1"/>
  <c r="P51" i="2"/>
  <c r="V52" i="3" s="1"/>
  <c r="P47" i="2"/>
  <c r="V48" i="3" s="1"/>
  <c r="P50" i="2"/>
  <c r="V51" i="3" s="1"/>
  <c r="I45" i="2"/>
  <c r="O46" i="3" s="1"/>
  <c r="L49" i="2"/>
  <c r="R50" i="3" s="1"/>
  <c r="M51" i="2"/>
  <c r="S52" i="3" s="1"/>
  <c r="P52" i="2"/>
  <c r="V53" i="3" s="1"/>
  <c r="I52" i="2"/>
  <c r="O53" i="3" s="1"/>
  <c r="P48" i="2"/>
  <c r="V49" i="3" s="1"/>
  <c r="I50" i="2"/>
  <c r="O51" i="3" s="1"/>
  <c r="BI46" i="2"/>
  <c r="I48" i="2"/>
  <c r="O49" i="3" s="1"/>
  <c r="P45" i="2"/>
  <c r="V46" i="3" s="1"/>
  <c r="L52" i="2"/>
  <c r="R53" i="3" s="1"/>
  <c r="M47" i="2"/>
  <c r="S48" i="3" s="1"/>
  <c r="L47" i="2"/>
  <c r="R48" i="3" s="1"/>
  <c r="L45" i="2"/>
  <c r="R46" i="3" s="1"/>
  <c r="M52" i="2"/>
  <c r="S53" i="3" s="1"/>
  <c r="M45" i="2"/>
  <c r="S46" i="3" s="1"/>
  <c r="M48" i="2"/>
  <c r="S49" i="3" s="1"/>
  <c r="M49" i="2"/>
  <c r="S50" i="3" s="1"/>
  <c r="L51" i="2"/>
  <c r="R52" i="3" s="1"/>
  <c r="L50" i="2"/>
  <c r="R51" i="3" s="1"/>
  <c r="M50" i="2"/>
  <c r="S51" i="3" s="1"/>
  <c r="AV52" i="2"/>
  <c r="AY52" i="2"/>
  <c r="AW52" i="2"/>
  <c r="AX52" i="2"/>
  <c r="AW50" i="2"/>
  <c r="AX50" i="2"/>
  <c r="AY50" i="2"/>
  <c r="AW45" i="2"/>
  <c r="AX45" i="2"/>
  <c r="AY45" i="2"/>
  <c r="BD45" i="2"/>
  <c r="BB45" i="2"/>
  <c r="BC45" i="2"/>
  <c r="BC52" i="2"/>
  <c r="BB52" i="2"/>
  <c r="BD52" i="2"/>
  <c r="BC48" i="2"/>
  <c r="BD48" i="2"/>
  <c r="BB48" i="2"/>
  <c r="AX51" i="2"/>
  <c r="AY51" i="2"/>
  <c r="AW51" i="2"/>
  <c r="BB47" i="2"/>
  <c r="BC47" i="2"/>
  <c r="BD47" i="2"/>
  <c r="BC50" i="2"/>
  <c r="BB50" i="2"/>
  <c r="BD50" i="2"/>
  <c r="BD49" i="2"/>
  <c r="BC49" i="2"/>
  <c r="BB49" i="2"/>
  <c r="AY49" i="2"/>
  <c r="AW49" i="2"/>
  <c r="AX49" i="2"/>
  <c r="BB51" i="2"/>
  <c r="BD51" i="2"/>
  <c r="BC51" i="2"/>
  <c r="AX47" i="2"/>
  <c r="AW47" i="2"/>
  <c r="AY47" i="2"/>
  <c r="AY48" i="2"/>
  <c r="AW48" i="2"/>
  <c r="AX48" i="2"/>
  <c r="AT52" i="2"/>
  <c r="AR52" i="2"/>
  <c r="BA52" i="2"/>
  <c r="AS52" i="2"/>
  <c r="AU52" i="2"/>
  <c r="AV51" i="2"/>
  <c r="BA51" i="2"/>
  <c r="AR51" i="2"/>
  <c r="AT51" i="2"/>
  <c r="AU51" i="2"/>
  <c r="AS51" i="2"/>
  <c r="AS50" i="2"/>
  <c r="AU50" i="2"/>
  <c r="AV50" i="2"/>
  <c r="BA50" i="2"/>
  <c r="AT50" i="2"/>
  <c r="AR50" i="2"/>
  <c r="AU49" i="2"/>
  <c r="AS49" i="2"/>
  <c r="AT49" i="2"/>
  <c r="AR49" i="2"/>
  <c r="BA49" i="2"/>
  <c r="AV49" i="2"/>
  <c r="AT48" i="2"/>
  <c r="AR48" i="2"/>
  <c r="BA48" i="2"/>
  <c r="AV48" i="2"/>
  <c r="AS48" i="2"/>
  <c r="AU48" i="2"/>
  <c r="BA47" i="2"/>
  <c r="AR47" i="2"/>
  <c r="AT47" i="2"/>
  <c r="AV47" i="2"/>
  <c r="AU47" i="2"/>
  <c r="AS47" i="2"/>
  <c r="AV45" i="2"/>
  <c r="AT45" i="2"/>
  <c r="AR45" i="2"/>
  <c r="BA45" i="2"/>
  <c r="AU45" i="2"/>
  <c r="AS45" i="2"/>
  <c r="AO49" i="2"/>
  <c r="AL47" i="2"/>
  <c r="AN47" i="2"/>
  <c r="AO47" i="2"/>
  <c r="O48" i="2"/>
  <c r="U49" i="3" s="1"/>
  <c r="AM51" i="2"/>
  <c r="J51" i="2"/>
  <c r="P52" i="3" s="1"/>
  <c r="AO52" i="2"/>
  <c r="CF48" i="2"/>
  <c r="AP48" i="2" s="1"/>
  <c r="AO50" i="2"/>
  <c r="AL50" i="2"/>
  <c r="AN50" i="2"/>
  <c r="CF50" i="2"/>
  <c r="AP50" i="2" s="1"/>
  <c r="AO45" i="2"/>
  <c r="AL49" i="2"/>
  <c r="AN49" i="2"/>
  <c r="O49" i="2"/>
  <c r="U50" i="3" s="1"/>
  <c r="AM49" i="2"/>
  <c r="BO49" i="2"/>
  <c r="J49" i="2"/>
  <c r="P50" i="3" s="1"/>
  <c r="O51" i="2"/>
  <c r="U52" i="3" s="1"/>
  <c r="CF52" i="2"/>
  <c r="AP52" i="2" s="1"/>
  <c r="BO47" i="2"/>
  <c r="AM47" i="2"/>
  <c r="J47" i="2"/>
  <c r="P48" i="3" s="1"/>
  <c r="CF47" i="2"/>
  <c r="AP47" i="2" s="1"/>
  <c r="J48" i="2"/>
  <c r="P49" i="3" s="1"/>
  <c r="BO48" i="2"/>
  <c r="AM48" i="2"/>
  <c r="BO50" i="2"/>
  <c r="AM50" i="2"/>
  <c r="J50" i="2"/>
  <c r="P51" i="3" s="1"/>
  <c r="O50" i="2"/>
  <c r="U51" i="3" s="1"/>
  <c r="BO45" i="2"/>
  <c r="AM45" i="2"/>
  <c r="J45" i="2"/>
  <c r="P46" i="3" s="1"/>
  <c r="O45" i="2"/>
  <c r="U46" i="3" s="1"/>
  <c r="AO51" i="2"/>
  <c r="O52" i="2"/>
  <c r="U53" i="3" s="1"/>
  <c r="AO48" i="2"/>
  <c r="CF45" i="2"/>
  <c r="AP45" i="2" s="1"/>
  <c r="CF49" i="2"/>
  <c r="AP49" i="2" s="1"/>
  <c r="O47" i="2"/>
  <c r="U48" i="3" s="1"/>
  <c r="AL48" i="2"/>
  <c r="AN48" i="2"/>
  <c r="AL51" i="2"/>
  <c r="AN51" i="2"/>
  <c r="CF51" i="2"/>
  <c r="AP51" i="2" s="1"/>
  <c r="AM52" i="2"/>
  <c r="BO52" i="2"/>
  <c r="J52" i="2"/>
  <c r="P53" i="3" s="1"/>
  <c r="AN52" i="2"/>
  <c r="AL52" i="2"/>
  <c r="AL45" i="2"/>
  <c r="AN45" i="2"/>
  <c r="BH48" i="2" l="1"/>
  <c r="AH48" i="2"/>
  <c r="BH47" i="2"/>
  <c r="AH47" i="2"/>
  <c r="BH49" i="2"/>
  <c r="AH49" i="2"/>
  <c r="BH52" i="2"/>
  <c r="AH52" i="2"/>
  <c r="BH45" i="2"/>
  <c r="AH45" i="2"/>
  <c r="BH50" i="2"/>
  <c r="AH50" i="2"/>
  <c r="BI51" i="2"/>
  <c r="BI45" i="2"/>
  <c r="BI50" i="2"/>
  <c r="BI47" i="2"/>
  <c r="BI49" i="2"/>
  <c r="BI52" i="2"/>
  <c r="BI48" i="2"/>
  <c r="BL54" i="2" l="1"/>
  <c r="BW54" i="2"/>
  <c r="BS54" i="2" s="1"/>
  <c r="CE54" i="2"/>
  <c r="BQ54" i="2"/>
  <c r="BY54" i="2"/>
  <c r="CB54" i="2" s="1"/>
  <c r="CC54" i="2"/>
  <c r="AI54" i="2" s="1"/>
  <c r="BU54" i="2"/>
  <c r="BT54" i="2" s="1"/>
  <c r="BZ54" i="2"/>
  <c r="CA54" i="2" s="1"/>
  <c r="BJ54" i="2"/>
  <c r="BM54" i="2" s="1"/>
  <c r="BN54" i="2"/>
  <c r="BV54" i="2"/>
  <c r="BR54" i="2" s="1"/>
  <c r="CG54" i="2"/>
  <c r="CK54" i="2"/>
  <c r="BP54" i="2"/>
  <c r="CD54" i="2"/>
  <c r="CG59" i="2"/>
  <c r="CC59" i="2"/>
  <c r="AI59" i="2" s="1"/>
  <c r="CD59" i="2"/>
  <c r="BU59" i="2"/>
  <c r="BT59" i="2" s="1"/>
  <c r="CE59" i="2"/>
  <c r="BZ59" i="2"/>
  <c r="CA59" i="2" s="1"/>
  <c r="BY59" i="2"/>
  <c r="CB59" i="2" s="1"/>
  <c r="BQ59" i="2"/>
  <c r="CK59" i="2"/>
  <c r="BN59" i="2"/>
  <c r="BJ59" i="2"/>
  <c r="BM59" i="2" s="1"/>
  <c r="BV59" i="2"/>
  <c r="BR59" i="2" s="1"/>
  <c r="BW59" i="2"/>
  <c r="BS59" i="2" s="1"/>
  <c r="BP59" i="2"/>
  <c r="BL59" i="2"/>
  <c r="I54" i="2" l="1"/>
  <c r="O55" i="3" s="1"/>
  <c r="I59" i="2"/>
  <c r="O60" i="3" s="1"/>
  <c r="M59" i="2"/>
  <c r="S60" i="3" s="1"/>
  <c r="P59" i="2"/>
  <c r="V60" i="3" s="1"/>
  <c r="P54" i="2"/>
  <c r="V55" i="3" s="1"/>
  <c r="L59" i="2"/>
  <c r="R60" i="3" s="1"/>
  <c r="M54" i="2"/>
  <c r="S55" i="3" s="1"/>
  <c r="L54" i="2"/>
  <c r="R55" i="3" s="1"/>
  <c r="AW59" i="2"/>
  <c r="AX59" i="2"/>
  <c r="AY59" i="2"/>
  <c r="AV59" i="2"/>
  <c r="BB59" i="2"/>
  <c r="BC59" i="2"/>
  <c r="AR59" i="2"/>
  <c r="BD59" i="2"/>
  <c r="BA59" i="2"/>
  <c r="AT59" i="2"/>
  <c r="AU59" i="2"/>
  <c r="AS59" i="2"/>
  <c r="AV54" i="2"/>
  <c r="AW54" i="2"/>
  <c r="AX54" i="2"/>
  <c r="AY54" i="2"/>
  <c r="BB54" i="2"/>
  <c r="BC54" i="2"/>
  <c r="BD54" i="2"/>
  <c r="AS54" i="2"/>
  <c r="AU54" i="2"/>
  <c r="AR54" i="2"/>
  <c r="BA54" i="2"/>
  <c r="AT54" i="2"/>
  <c r="AO59" i="2"/>
  <c r="BV53" i="2"/>
  <c r="BR53" i="2" s="1"/>
  <c r="CE53" i="2"/>
  <c r="CD53" i="2"/>
  <c r="BY53" i="2"/>
  <c r="CB53" i="2" s="1"/>
  <c r="CG53" i="2"/>
  <c r="BQ53" i="2"/>
  <c r="BJ53" i="2"/>
  <c r="BM53" i="2" s="1"/>
  <c r="CK53" i="2"/>
  <c r="BU53" i="2"/>
  <c r="BT53" i="2" s="1"/>
  <c r="BW53" i="2"/>
  <c r="BS53" i="2" s="1"/>
  <c r="BZ53" i="2"/>
  <c r="CA53" i="2" s="1"/>
  <c r="BP53" i="2"/>
  <c r="CC53" i="2"/>
  <c r="AI53" i="2" s="1"/>
  <c r="BN53" i="2"/>
  <c r="AK53" i="2" s="1"/>
  <c r="BL53" i="2"/>
  <c r="BU56" i="2"/>
  <c r="BT56" i="2" s="1"/>
  <c r="BJ56" i="2"/>
  <c r="BM56" i="2" s="1"/>
  <c r="BQ56" i="2"/>
  <c r="CD56" i="2"/>
  <c r="BL56" i="2"/>
  <c r="BP56" i="2"/>
  <c r="CE56" i="2"/>
  <c r="BV56" i="2"/>
  <c r="BR56" i="2" s="1"/>
  <c r="CG56" i="2"/>
  <c r="BY56" i="2"/>
  <c r="CB56" i="2" s="1"/>
  <c r="CK56" i="2"/>
  <c r="CC56" i="2"/>
  <c r="BZ56" i="2"/>
  <c r="CA56" i="2" s="1"/>
  <c r="BN56" i="2"/>
  <c r="BW56" i="2"/>
  <c r="BS56" i="2" s="1"/>
  <c r="BY58" i="2"/>
  <c r="CB58" i="2" s="1"/>
  <c r="CE58" i="2"/>
  <c r="BU58" i="2"/>
  <c r="BT58" i="2" s="1"/>
  <c r="CG58" i="2"/>
  <c r="BZ58" i="2"/>
  <c r="CA58" i="2" s="1"/>
  <c r="BV58" i="2"/>
  <c r="BR58" i="2" s="1"/>
  <c r="BP58" i="2"/>
  <c r="BQ58" i="2"/>
  <c r="CC58" i="2"/>
  <c r="BJ58" i="2"/>
  <c r="BM58" i="2" s="1"/>
  <c r="CD58" i="2"/>
  <c r="CK58" i="2"/>
  <c r="BL58" i="2"/>
  <c r="BN58" i="2"/>
  <c r="BW58" i="2"/>
  <c r="BS58" i="2" s="1"/>
  <c r="AO54" i="2"/>
  <c r="AN59" i="2"/>
  <c r="AL59" i="2"/>
  <c r="O59" i="2"/>
  <c r="U60" i="3" s="1"/>
  <c r="CF59" i="2"/>
  <c r="AP59" i="2" s="1"/>
  <c r="BQ55" i="2"/>
  <c r="BU55" i="2"/>
  <c r="BT55" i="2" s="1"/>
  <c r="CC55" i="2"/>
  <c r="AI55" i="2" s="1"/>
  <c r="CE55" i="2"/>
  <c r="BZ55" i="2"/>
  <c r="CA55" i="2" s="1"/>
  <c r="BY55" i="2"/>
  <c r="CB55" i="2" s="1"/>
  <c r="CK55" i="2"/>
  <c r="BV55" i="2"/>
  <c r="BR55" i="2" s="1"/>
  <c r="BP55" i="2"/>
  <c r="BJ55" i="2"/>
  <c r="BM55" i="2" s="1"/>
  <c r="CD55" i="2"/>
  <c r="BN55" i="2"/>
  <c r="CG55" i="2"/>
  <c r="BL55" i="2"/>
  <c r="BW55" i="2"/>
  <c r="BS55" i="2" s="1"/>
  <c r="BQ60" i="2"/>
  <c r="BV60" i="2"/>
  <c r="BR60" i="2" s="1"/>
  <c r="BY60" i="2"/>
  <c r="CB60" i="2" s="1"/>
  <c r="CK60" i="2"/>
  <c r="CC60" i="2"/>
  <c r="BP60" i="2"/>
  <c r="BW60" i="2"/>
  <c r="BS60" i="2" s="1"/>
  <c r="CE60" i="2"/>
  <c r="BL60" i="2"/>
  <c r="BU60" i="2"/>
  <c r="BT60" i="2" s="1"/>
  <c r="CD60" i="2"/>
  <c r="BZ60" i="2"/>
  <c r="CA60" i="2" s="1"/>
  <c r="BJ60" i="2"/>
  <c r="BM60" i="2" s="1"/>
  <c r="BN60" i="2"/>
  <c r="CG60" i="2"/>
  <c r="CF54" i="2"/>
  <c r="AP54" i="2" s="1"/>
  <c r="AK54" i="2"/>
  <c r="AM54" i="2"/>
  <c r="BO54" i="2"/>
  <c r="BH54" i="2" s="1"/>
  <c r="J54" i="2"/>
  <c r="P55" i="3" s="1"/>
  <c r="O54" i="2"/>
  <c r="U55" i="3" s="1"/>
  <c r="AM59" i="2"/>
  <c r="AK59" i="2"/>
  <c r="BO59" i="2"/>
  <c r="BH59" i="2" s="1"/>
  <c r="J59" i="2"/>
  <c r="P60" i="3" s="1"/>
  <c r="BZ57" i="2"/>
  <c r="CA57" i="2" s="1"/>
  <c r="BL57" i="2"/>
  <c r="CC57" i="2"/>
  <c r="BN57" i="2"/>
  <c r="CK57" i="2"/>
  <c r="BY57" i="2"/>
  <c r="CB57" i="2" s="1"/>
  <c r="BW57" i="2"/>
  <c r="BS57" i="2" s="1"/>
  <c r="BU57" i="2"/>
  <c r="BT57" i="2" s="1"/>
  <c r="CG57" i="2"/>
  <c r="BQ57" i="2"/>
  <c r="BJ57" i="2"/>
  <c r="BM57" i="2" s="1"/>
  <c r="CD57" i="2"/>
  <c r="BP57" i="2"/>
  <c r="BV57" i="2"/>
  <c r="BR57" i="2" s="1"/>
  <c r="CE57" i="2"/>
  <c r="AN54" i="2"/>
  <c r="AL54" i="2"/>
  <c r="AI58" i="2" l="1"/>
  <c r="AI60" i="2"/>
  <c r="M53" i="2"/>
  <c r="I60" i="2"/>
  <c r="M60" i="2"/>
  <c r="S61" i="3" s="1"/>
  <c r="I55" i="2"/>
  <c r="O56" i="3" s="1"/>
  <c r="I58" i="2"/>
  <c r="O59" i="3" s="1"/>
  <c r="L53" i="2"/>
  <c r="R54" i="3" s="1"/>
  <c r="BI59" i="2"/>
  <c r="N59" i="2" s="1"/>
  <c r="T60" i="3" s="1"/>
  <c r="BI54" i="2"/>
  <c r="P55" i="2"/>
  <c r="V56" i="3" s="1"/>
  <c r="P56" i="2"/>
  <c r="V57" i="3" s="1"/>
  <c r="P57" i="2"/>
  <c r="V58" i="3" s="1"/>
  <c r="P60" i="2"/>
  <c r="V61" i="3" s="1"/>
  <c r="I53" i="2"/>
  <c r="O54" i="3" s="1"/>
  <c r="I57" i="2"/>
  <c r="O58" i="3" s="1"/>
  <c r="P58" i="2"/>
  <c r="V59" i="3" s="1"/>
  <c r="I56" i="2"/>
  <c r="O57" i="3" s="1"/>
  <c r="P53" i="2"/>
  <c r="V54" i="3" s="1"/>
  <c r="M57" i="2"/>
  <c r="S58" i="3" s="1"/>
  <c r="M58" i="2"/>
  <c r="S59" i="3" s="1"/>
  <c r="L56" i="2"/>
  <c r="R57" i="3" s="1"/>
  <c r="M56" i="2"/>
  <c r="S57" i="3" s="1"/>
  <c r="L57" i="2"/>
  <c r="R58" i="3" s="1"/>
  <c r="L58" i="2"/>
  <c r="R59" i="3" s="1"/>
  <c r="L60" i="2"/>
  <c r="R61" i="3" s="1"/>
  <c r="L55" i="2"/>
  <c r="R56" i="3" s="1"/>
  <c r="M55" i="2"/>
  <c r="S56" i="3" s="1"/>
  <c r="AW57" i="2"/>
  <c r="AX57" i="2"/>
  <c r="AY57" i="2"/>
  <c r="BC60" i="2"/>
  <c r="BB60" i="2"/>
  <c r="BD60" i="2"/>
  <c r="AY58" i="2"/>
  <c r="AV58" i="2"/>
  <c r="AW58" i="2"/>
  <c r="AX58" i="2"/>
  <c r="AW60" i="2"/>
  <c r="AY60" i="2"/>
  <c r="AX60" i="2"/>
  <c r="AX55" i="2"/>
  <c r="AW55" i="2"/>
  <c r="AY55" i="2"/>
  <c r="AU58" i="2"/>
  <c r="AS58" i="2"/>
  <c r="BC56" i="2"/>
  <c r="BD56" i="2"/>
  <c r="BB56" i="2"/>
  <c r="AX53" i="2"/>
  <c r="AY53" i="2"/>
  <c r="AW53" i="2"/>
  <c r="BD53" i="2"/>
  <c r="BB53" i="2"/>
  <c r="BC53" i="2"/>
  <c r="BD57" i="2"/>
  <c r="BC57" i="2"/>
  <c r="BB57" i="2"/>
  <c r="BB55" i="2"/>
  <c r="BD55" i="2"/>
  <c r="BC55" i="2"/>
  <c r="BD58" i="2"/>
  <c r="BB58" i="2"/>
  <c r="AR58" i="2"/>
  <c r="BC58" i="2"/>
  <c r="AT58" i="2"/>
  <c r="BA58" i="2"/>
  <c r="AV56" i="2"/>
  <c r="AY56" i="2"/>
  <c r="AW56" i="2"/>
  <c r="AX56" i="2"/>
  <c r="AS60" i="2"/>
  <c r="AU60" i="2"/>
  <c r="AR60" i="2"/>
  <c r="AT60" i="2"/>
  <c r="BA60" i="2"/>
  <c r="AV60" i="2"/>
  <c r="BA57" i="2"/>
  <c r="AT57" i="2"/>
  <c r="AR57" i="2"/>
  <c r="AU57" i="2"/>
  <c r="AS57" i="2"/>
  <c r="AV57" i="2"/>
  <c r="AT56" i="2"/>
  <c r="AR56" i="2"/>
  <c r="BA56" i="2"/>
  <c r="AS56" i="2"/>
  <c r="AU56" i="2"/>
  <c r="AU55" i="2"/>
  <c r="AS55" i="2"/>
  <c r="AV55" i="2"/>
  <c r="BA55" i="2"/>
  <c r="AR55" i="2"/>
  <c r="AT55" i="2"/>
  <c r="AV53" i="2"/>
  <c r="AT53" i="2"/>
  <c r="AR53" i="2"/>
  <c r="BA53" i="2"/>
  <c r="AU53" i="2"/>
  <c r="AS53" i="2"/>
  <c r="AI57" i="2"/>
  <c r="AI56" i="2"/>
  <c r="S54" i="3"/>
  <c r="O61" i="3"/>
  <c r="AO53" i="2"/>
  <c r="O57" i="2"/>
  <c r="U58" i="3" s="1"/>
  <c r="AH59" i="2"/>
  <c r="K59" i="2"/>
  <c r="AH54" i="2"/>
  <c r="AO60" i="2"/>
  <c r="AM58" i="2"/>
  <c r="AK58" i="2"/>
  <c r="BO58" i="2"/>
  <c r="BH58" i="2" s="1"/>
  <c r="J58" i="2"/>
  <c r="P59" i="3" s="1"/>
  <c r="AO58" i="2"/>
  <c r="AO57" i="2"/>
  <c r="AL57" i="2"/>
  <c r="AN57" i="2"/>
  <c r="AK55" i="2"/>
  <c r="AM55" i="2"/>
  <c r="BO55" i="2"/>
  <c r="BH55" i="2" s="1"/>
  <c r="J55" i="2"/>
  <c r="P56" i="3" s="1"/>
  <c r="AN58" i="2"/>
  <c r="AL58" i="2"/>
  <c r="AO56" i="2"/>
  <c r="CF57" i="2"/>
  <c r="AP57" i="2" s="1"/>
  <c r="AM57" i="2"/>
  <c r="BO57" i="2"/>
  <c r="BH57" i="2" s="1"/>
  <c r="AK57" i="2"/>
  <c r="J57" i="2"/>
  <c r="P58" i="3" s="1"/>
  <c r="CF60" i="2"/>
  <c r="AP60" i="2" s="1"/>
  <c r="O60" i="2"/>
  <c r="U61" i="3" s="1"/>
  <c r="AL60" i="2"/>
  <c r="AN60" i="2"/>
  <c r="AN55" i="2"/>
  <c r="AL55" i="2"/>
  <c r="O58" i="2"/>
  <c r="U59" i="3" s="1"/>
  <c r="AK56" i="2"/>
  <c r="AM56" i="2"/>
  <c r="BO56" i="2"/>
  <c r="BH56" i="2" s="1"/>
  <c r="J56" i="2"/>
  <c r="P57" i="3" s="1"/>
  <c r="AL56" i="2"/>
  <c r="AN56" i="2"/>
  <c r="CF53" i="2"/>
  <c r="AP53" i="2" s="1"/>
  <c r="AM60" i="2"/>
  <c r="AK60" i="2"/>
  <c r="BO60" i="2"/>
  <c r="BH60" i="2" s="1"/>
  <c r="J60" i="2"/>
  <c r="P61" i="3" s="1"/>
  <c r="CF55" i="2"/>
  <c r="AP55" i="2" s="1"/>
  <c r="CF56" i="2"/>
  <c r="AP56" i="2" s="1"/>
  <c r="AL53" i="2"/>
  <c r="AN53" i="2"/>
  <c r="AO55" i="2"/>
  <c r="O55" i="2"/>
  <c r="U56" i="3" s="1"/>
  <c r="CF58" i="2"/>
  <c r="AP58" i="2" s="1"/>
  <c r="O56" i="2"/>
  <c r="U57" i="3" s="1"/>
  <c r="AM53" i="2"/>
  <c r="BO53" i="2"/>
  <c r="J53" i="2"/>
  <c r="P54" i="3" s="1"/>
  <c r="O53" i="2"/>
  <c r="U54" i="3" s="1"/>
  <c r="BH53" i="2" l="1"/>
  <c r="K53" i="2" s="1"/>
  <c r="AH53" i="2"/>
  <c r="BI53" i="2"/>
  <c r="BI57" i="2"/>
  <c r="N57" i="2" s="1"/>
  <c r="T58" i="3" s="1"/>
  <c r="BI56" i="2"/>
  <c r="BI58" i="2"/>
  <c r="BI55" i="2"/>
  <c r="BI60" i="2"/>
  <c r="Q60" i="3"/>
  <c r="AH56" i="2"/>
  <c r="AH58" i="2"/>
  <c r="AH60" i="2"/>
  <c r="AH55" i="2"/>
  <c r="AH57" i="2"/>
  <c r="CE62" i="2" l="1"/>
  <c r="CG62" i="2"/>
  <c r="BY62" i="2"/>
  <c r="CB62" i="2" s="1"/>
  <c r="BU62" i="2"/>
  <c r="BT62" i="2" s="1"/>
  <c r="BL62" i="2"/>
  <c r="CC62" i="2"/>
  <c r="AI62" i="2" s="1"/>
  <c r="CD62" i="2"/>
  <c r="BV62" i="2"/>
  <c r="BR62" i="2" s="1"/>
  <c r="CK62" i="2"/>
  <c r="BQ62" i="2"/>
  <c r="BP62" i="2"/>
  <c r="BW62" i="2"/>
  <c r="BS62" i="2" s="1"/>
  <c r="BZ62" i="2"/>
  <c r="CA62" i="2" s="1"/>
  <c r="BN62" i="2"/>
  <c r="BJ62" i="2"/>
  <c r="BM62" i="2" s="1"/>
  <c r="BY67" i="2"/>
  <c r="CB67" i="2" s="1"/>
  <c r="BP67" i="2"/>
  <c r="CC67" i="2"/>
  <c r="AI67" i="2" s="1"/>
  <c r="BL67" i="2"/>
  <c r="CK67" i="2"/>
  <c r="BN67" i="2"/>
  <c r="CD67" i="2"/>
  <c r="BJ67" i="2"/>
  <c r="BM67" i="2" s="1"/>
  <c r="BW67" i="2"/>
  <c r="BS67" i="2" s="1"/>
  <c r="BV67" i="2"/>
  <c r="BR67" i="2" s="1"/>
  <c r="BZ67" i="2"/>
  <c r="CA67" i="2" s="1"/>
  <c r="CE67" i="2"/>
  <c r="BU67" i="2"/>
  <c r="BT67" i="2" s="1"/>
  <c r="CG67" i="2"/>
  <c r="BQ67" i="2"/>
  <c r="Q54" i="3"/>
  <c r="L62" i="2" l="1"/>
  <c r="I67" i="2"/>
  <c r="I62" i="2"/>
  <c r="X12" i="3" s="1"/>
  <c r="P67" i="2"/>
  <c r="AE17" i="3" s="1"/>
  <c r="P62" i="2"/>
  <c r="AE12" i="3" s="1"/>
  <c r="M67" i="2"/>
  <c r="M62" i="2"/>
  <c r="AB12" i="3" s="1"/>
  <c r="L67" i="2"/>
  <c r="AA17" i="3" s="1"/>
  <c r="AW67" i="2"/>
  <c r="AX67" i="2"/>
  <c r="AV67" i="2"/>
  <c r="AY67" i="2"/>
  <c r="AY62" i="2"/>
  <c r="AX62" i="2"/>
  <c r="AV62" i="2"/>
  <c r="AW62" i="2"/>
  <c r="AU62" i="2"/>
  <c r="AS62" i="2"/>
  <c r="BB67" i="2"/>
  <c r="AT67" i="2"/>
  <c r="AR67" i="2"/>
  <c r="BA67" i="2"/>
  <c r="BC67" i="2"/>
  <c r="BD67" i="2"/>
  <c r="AU67" i="2"/>
  <c r="AS67" i="2"/>
  <c r="BD62" i="2"/>
  <c r="BA62" i="2"/>
  <c r="BB62" i="2"/>
  <c r="AT62" i="2"/>
  <c r="AR62" i="2"/>
  <c r="BC62" i="2"/>
  <c r="AA12" i="3"/>
  <c r="AB17" i="3"/>
  <c r="CG61" i="2"/>
  <c r="CE61" i="2"/>
  <c r="BV61" i="2"/>
  <c r="BR61" i="2" s="1"/>
  <c r="CC61" i="2"/>
  <c r="CD61" i="2"/>
  <c r="BZ61" i="2"/>
  <c r="CA61" i="2" s="1"/>
  <c r="BQ61" i="2"/>
  <c r="BU61" i="2"/>
  <c r="BT61" i="2" s="1"/>
  <c r="BP61" i="2"/>
  <c r="BN61" i="2"/>
  <c r="CK61" i="2"/>
  <c r="BY61" i="2"/>
  <c r="CB61" i="2" s="1"/>
  <c r="BL61" i="2"/>
  <c r="BW61" i="2"/>
  <c r="BS61" i="2" s="1"/>
  <c r="BJ61" i="2"/>
  <c r="BM61" i="2" s="1"/>
  <c r="AM62" i="2"/>
  <c r="BO62" i="2"/>
  <c r="BH62" i="2" s="1"/>
  <c r="AK62" i="2"/>
  <c r="J62" i="2"/>
  <c r="Y12" i="3" s="1"/>
  <c r="CF62" i="2"/>
  <c r="AP62" i="2" s="1"/>
  <c r="CF67" i="2"/>
  <c r="AP67" i="2" s="1"/>
  <c r="AO67" i="2"/>
  <c r="AM67" i="2"/>
  <c r="AK67" i="2"/>
  <c r="BO67" i="2"/>
  <c r="BH67" i="2" s="1"/>
  <c r="J67" i="2"/>
  <c r="Y17" i="3" s="1"/>
  <c r="BP65" i="2"/>
  <c r="BJ65" i="2"/>
  <c r="BM65" i="2" s="1"/>
  <c r="BQ65" i="2"/>
  <c r="CE65" i="2"/>
  <c r="CD65" i="2"/>
  <c r="BL65" i="2"/>
  <c r="CG65" i="2"/>
  <c r="BU65" i="2"/>
  <c r="BT65" i="2" s="1"/>
  <c r="BY65" i="2"/>
  <c r="CB65" i="2" s="1"/>
  <c r="BN65" i="2"/>
  <c r="BZ65" i="2"/>
  <c r="CA65" i="2" s="1"/>
  <c r="BW65" i="2"/>
  <c r="BS65" i="2" s="1"/>
  <c r="CC65" i="2"/>
  <c r="BV65" i="2"/>
  <c r="BR65" i="2" s="1"/>
  <c r="CK65" i="2"/>
  <c r="BZ63" i="2"/>
  <c r="CA63" i="2" s="1"/>
  <c r="BL63" i="2"/>
  <c r="CC63" i="2"/>
  <c r="AI63" i="2" s="1"/>
  <c r="BQ63" i="2"/>
  <c r="BU63" i="2"/>
  <c r="BT63" i="2" s="1"/>
  <c r="BN63" i="2"/>
  <c r="CD63" i="2"/>
  <c r="CE63" i="2"/>
  <c r="BJ63" i="2"/>
  <c r="BM63" i="2" s="1"/>
  <c r="BV63" i="2"/>
  <c r="BR63" i="2" s="1"/>
  <c r="CG63" i="2"/>
  <c r="BW63" i="2"/>
  <c r="BS63" i="2" s="1"/>
  <c r="BY63" i="2"/>
  <c r="CB63" i="2" s="1"/>
  <c r="CK63" i="2"/>
  <c r="BP63" i="2"/>
  <c r="CC64" i="2"/>
  <c r="AI64" i="2" s="1"/>
  <c r="BU64" i="2"/>
  <c r="BT64" i="2" s="1"/>
  <c r="BY64" i="2"/>
  <c r="CB64" i="2" s="1"/>
  <c r="BN64" i="2"/>
  <c r="BJ64" i="2"/>
  <c r="BM64" i="2" s="1"/>
  <c r="BQ64" i="2"/>
  <c r="CE64" i="2"/>
  <c r="BV64" i="2"/>
  <c r="BR64" i="2" s="1"/>
  <c r="BW64" i="2"/>
  <c r="BS64" i="2" s="1"/>
  <c r="CG64" i="2"/>
  <c r="CD64" i="2"/>
  <c r="CK64" i="2"/>
  <c r="BL64" i="2"/>
  <c r="BP64" i="2"/>
  <c r="BZ64" i="2"/>
  <c r="CA64" i="2" s="1"/>
  <c r="O67" i="2"/>
  <c r="AD17" i="3" s="1"/>
  <c r="AL67" i="2"/>
  <c r="AN67" i="2"/>
  <c r="O62" i="2"/>
  <c r="AD12" i="3" s="1"/>
  <c r="AO62" i="2"/>
  <c r="CK66" i="2"/>
  <c r="BU66" i="2"/>
  <c r="BT66" i="2" s="1"/>
  <c r="BJ66" i="2"/>
  <c r="BM66" i="2" s="1"/>
  <c r="CD66" i="2"/>
  <c r="BQ66" i="2"/>
  <c r="CC66" i="2"/>
  <c r="AI66" i="2" s="1"/>
  <c r="BV66" i="2"/>
  <c r="BR66" i="2" s="1"/>
  <c r="CG66" i="2"/>
  <c r="BZ66" i="2"/>
  <c r="CA66" i="2" s="1"/>
  <c r="BL66" i="2"/>
  <c r="BN66" i="2"/>
  <c r="BY66" i="2"/>
  <c r="CB66" i="2" s="1"/>
  <c r="BW66" i="2"/>
  <c r="BS66" i="2" s="1"/>
  <c r="CE66" i="2"/>
  <c r="BP66" i="2"/>
  <c r="X17" i="3"/>
  <c r="CG68" i="2"/>
  <c r="CE68" i="2"/>
  <c r="CD68" i="2"/>
  <c r="BQ68" i="2"/>
  <c r="BY68" i="2"/>
  <c r="CB68" i="2" s="1"/>
  <c r="BU68" i="2"/>
  <c r="BT68" i="2" s="1"/>
  <c r="BV68" i="2"/>
  <c r="BR68" i="2" s="1"/>
  <c r="BN68" i="2"/>
  <c r="CK68" i="2"/>
  <c r="BL68" i="2"/>
  <c r="BJ68" i="2"/>
  <c r="BM68" i="2" s="1"/>
  <c r="BZ68" i="2"/>
  <c r="CA68" i="2" s="1"/>
  <c r="CC68" i="2"/>
  <c r="AI68" i="2" s="1"/>
  <c r="BW68" i="2"/>
  <c r="BS68" i="2" s="1"/>
  <c r="BP68" i="2"/>
  <c r="AN62" i="2"/>
  <c r="AL62" i="2"/>
  <c r="AI65" i="2" l="1"/>
  <c r="L61" i="2"/>
  <c r="I66" i="2"/>
  <c r="X16" i="3" s="1"/>
  <c r="I61" i="2"/>
  <c r="X11" i="3" s="1"/>
  <c r="I65" i="2"/>
  <c r="X15" i="3" s="1"/>
  <c r="I68" i="2"/>
  <c r="X18" i="3" s="1"/>
  <c r="L66" i="2"/>
  <c r="AA16" i="3" s="1"/>
  <c r="P61" i="2"/>
  <c r="AE11" i="3" s="1"/>
  <c r="P68" i="2"/>
  <c r="AE18" i="3" s="1"/>
  <c r="P66" i="2"/>
  <c r="AE16" i="3" s="1"/>
  <c r="P64" i="2"/>
  <c r="AE14" i="3" s="1"/>
  <c r="I63" i="2"/>
  <c r="X13" i="3" s="1"/>
  <c r="P63" i="2"/>
  <c r="AE13" i="3" s="1"/>
  <c r="P65" i="2"/>
  <c r="AE15" i="3" s="1"/>
  <c r="BI62" i="2"/>
  <c r="I64" i="2"/>
  <c r="X14" i="3" s="1"/>
  <c r="BI67" i="2"/>
  <c r="M66" i="2"/>
  <c r="AB16" i="3" s="1"/>
  <c r="M65" i="2"/>
  <c r="AB15" i="3" s="1"/>
  <c r="L68" i="2"/>
  <c r="AA18" i="3" s="1"/>
  <c r="L65" i="2"/>
  <c r="AA15" i="3" s="1"/>
  <c r="L64" i="2"/>
  <c r="AA14" i="3" s="1"/>
  <c r="M64" i="2"/>
  <c r="AB14" i="3" s="1"/>
  <c r="M61" i="2"/>
  <c r="AB11" i="3" s="1"/>
  <c r="M63" i="2"/>
  <c r="AB13" i="3" s="1"/>
  <c r="M68" i="2"/>
  <c r="AB18" i="3" s="1"/>
  <c r="L63" i="2"/>
  <c r="AA13" i="3" s="1"/>
  <c r="BD65" i="2"/>
  <c r="BB65" i="2"/>
  <c r="BC65" i="2"/>
  <c r="AW68" i="2"/>
  <c r="AY68" i="2"/>
  <c r="AX68" i="2"/>
  <c r="AV68" i="2"/>
  <c r="AW64" i="2"/>
  <c r="AX64" i="2"/>
  <c r="AY64" i="2"/>
  <c r="AU63" i="2"/>
  <c r="AS63" i="2"/>
  <c r="AX65" i="2"/>
  <c r="AW65" i="2"/>
  <c r="AY65" i="2"/>
  <c r="AY66" i="2"/>
  <c r="AW66" i="2"/>
  <c r="AX66" i="2"/>
  <c r="AX63" i="2"/>
  <c r="AV63" i="2"/>
  <c r="AY63" i="2"/>
  <c r="AW63" i="2"/>
  <c r="BC68" i="2"/>
  <c r="BB68" i="2"/>
  <c r="BD68" i="2"/>
  <c r="AR68" i="2"/>
  <c r="AT68" i="2"/>
  <c r="BA68" i="2"/>
  <c r="AS68" i="2"/>
  <c r="AU68" i="2"/>
  <c r="BC66" i="2"/>
  <c r="BB66" i="2"/>
  <c r="BD66" i="2"/>
  <c r="BC64" i="2"/>
  <c r="BD64" i="2"/>
  <c r="BB64" i="2"/>
  <c r="BB63" i="2"/>
  <c r="BD63" i="2"/>
  <c r="AT63" i="2"/>
  <c r="BA63" i="2"/>
  <c r="BC63" i="2"/>
  <c r="AR63" i="2"/>
  <c r="BD61" i="2"/>
  <c r="BB61" i="2"/>
  <c r="BC61" i="2"/>
  <c r="AX61" i="2"/>
  <c r="AW61" i="2"/>
  <c r="AY61" i="2"/>
  <c r="AS66" i="2"/>
  <c r="AU66" i="2"/>
  <c r="AV66" i="2"/>
  <c r="BA66" i="2"/>
  <c r="AT66" i="2"/>
  <c r="AR66" i="2"/>
  <c r="AT65" i="2"/>
  <c r="AR65" i="2"/>
  <c r="BA65" i="2"/>
  <c r="AV65" i="2"/>
  <c r="AS65" i="2"/>
  <c r="AU65" i="2"/>
  <c r="AS64" i="2"/>
  <c r="AU64" i="2"/>
  <c r="AR64" i="2"/>
  <c r="BA64" i="2"/>
  <c r="AT64" i="2"/>
  <c r="AV64" i="2"/>
  <c r="AU61" i="2"/>
  <c r="AS61" i="2"/>
  <c r="BA61" i="2"/>
  <c r="AT61" i="2"/>
  <c r="AR61" i="2"/>
  <c r="AV61" i="2"/>
  <c r="AI61" i="2"/>
  <c r="N67" i="2"/>
  <c r="AC17" i="3" s="1"/>
  <c r="AA11" i="3"/>
  <c r="N62" i="2"/>
  <c r="AC12" i="3" s="1"/>
  <c r="CF61" i="2"/>
  <c r="AP61" i="2" s="1"/>
  <c r="AM68" i="2"/>
  <c r="AK68" i="2"/>
  <c r="BO68" i="2"/>
  <c r="BH68" i="2" s="1"/>
  <c r="J68" i="2"/>
  <c r="Y18" i="3" s="1"/>
  <c r="AL66" i="2"/>
  <c r="AN66" i="2"/>
  <c r="O64" i="2"/>
  <c r="AD14" i="3" s="1"/>
  <c r="O63" i="2"/>
  <c r="AD13" i="3" s="1"/>
  <c r="AH67" i="2"/>
  <c r="K67" i="2"/>
  <c r="O68" i="2"/>
  <c r="AD18" i="3" s="1"/>
  <c r="AN68" i="2"/>
  <c r="AL68" i="2"/>
  <c r="CF68" i="2"/>
  <c r="AP68" i="2" s="1"/>
  <c r="O66" i="2"/>
  <c r="AD16" i="3" s="1"/>
  <c r="CF64" i="2"/>
  <c r="AP64" i="2" s="1"/>
  <c r="AL63" i="2"/>
  <c r="AN63" i="2"/>
  <c r="O65" i="2"/>
  <c r="AD15" i="3" s="1"/>
  <c r="AN61" i="2"/>
  <c r="AL61" i="2"/>
  <c r="CF65" i="2"/>
  <c r="AP65" i="2" s="1"/>
  <c r="AO68" i="2"/>
  <c r="BO66" i="2"/>
  <c r="BH66" i="2" s="1"/>
  <c r="AK66" i="2"/>
  <c r="AM66" i="2"/>
  <c r="J66" i="2"/>
  <c r="Y16" i="3" s="1"/>
  <c r="AO66" i="2"/>
  <c r="AO64" i="2"/>
  <c r="AK64" i="2"/>
  <c r="AM64" i="2"/>
  <c r="BO64" i="2"/>
  <c r="BH64" i="2" s="1"/>
  <c r="J64" i="2"/>
  <c r="Y14" i="3" s="1"/>
  <c r="CF63" i="2"/>
  <c r="AP63" i="2" s="1"/>
  <c r="AO65" i="2"/>
  <c r="AK65" i="2"/>
  <c r="BO65" i="2"/>
  <c r="BH65" i="2" s="1"/>
  <c r="AM65" i="2"/>
  <c r="J65" i="2"/>
  <c r="Y15" i="3" s="1"/>
  <c r="O61" i="2"/>
  <c r="AD11" i="3" s="1"/>
  <c r="AM61" i="2"/>
  <c r="BO61" i="2"/>
  <c r="BH61" i="2" s="1"/>
  <c r="AK61" i="2"/>
  <c r="J61" i="2"/>
  <c r="Y11" i="3" s="1"/>
  <c r="CF66" i="2"/>
  <c r="AP66" i="2" s="1"/>
  <c r="AO61" i="2"/>
  <c r="AL64" i="2"/>
  <c r="AN64" i="2"/>
  <c r="AO63" i="2"/>
  <c r="AM63" i="2"/>
  <c r="BO63" i="2"/>
  <c r="BH63" i="2" s="1"/>
  <c r="AK63" i="2"/>
  <c r="J63" i="2"/>
  <c r="Y13" i="3" s="1"/>
  <c r="AN65" i="2"/>
  <c r="AL65" i="2"/>
  <c r="AH62" i="2"/>
  <c r="K62" i="2"/>
  <c r="BI68" i="2" l="1"/>
  <c r="N68" i="2" s="1"/>
  <c r="AC18" i="3" s="1"/>
  <c r="BI63" i="2"/>
  <c r="N63" i="2" s="1"/>
  <c r="AC13" i="3" s="1"/>
  <c r="BI64" i="2"/>
  <c r="BI61" i="2"/>
  <c r="N61" i="2" s="1"/>
  <c r="AC11" i="3" s="1"/>
  <c r="BI66" i="2"/>
  <c r="BI65" i="2"/>
  <c r="AH61" i="2"/>
  <c r="K61" i="2"/>
  <c r="AH65" i="2"/>
  <c r="AH64" i="2"/>
  <c r="Z17" i="3"/>
  <c r="AH63" i="2"/>
  <c r="K63" i="2"/>
  <c r="AH66" i="2"/>
  <c r="K66" i="2"/>
  <c r="Z12" i="3"/>
  <c r="AH68" i="2"/>
  <c r="K68" i="2"/>
  <c r="BN70" i="2" l="1"/>
  <c r="BQ70" i="2"/>
  <c r="CC70" i="2"/>
  <c r="AI70" i="2" s="1"/>
  <c r="BZ70" i="2"/>
  <c r="CA70" i="2" s="1"/>
  <c r="BV70" i="2"/>
  <c r="BR70" i="2" s="1"/>
  <c r="CD70" i="2"/>
  <c r="BP70" i="2"/>
  <c r="BL70" i="2"/>
  <c r="CE70" i="2"/>
  <c r="BU70" i="2"/>
  <c r="BT70" i="2" s="1"/>
  <c r="BY70" i="2"/>
  <c r="CB70" i="2" s="1"/>
  <c r="CK70" i="2"/>
  <c r="BJ70" i="2"/>
  <c r="BM70" i="2" s="1"/>
  <c r="CG70" i="2"/>
  <c r="BW70" i="2"/>
  <c r="BS70" i="2" s="1"/>
  <c r="BW75" i="2"/>
  <c r="BS75" i="2" s="1"/>
  <c r="CD75" i="2"/>
  <c r="BY75" i="2"/>
  <c r="CB75" i="2" s="1"/>
  <c r="BU75" i="2"/>
  <c r="BT75" i="2" s="1"/>
  <c r="BL75" i="2"/>
  <c r="CE75" i="2"/>
  <c r="BZ75" i="2"/>
  <c r="CA75" i="2" s="1"/>
  <c r="BP75" i="2"/>
  <c r="BQ75" i="2"/>
  <c r="BN75" i="2"/>
  <c r="CC75" i="2"/>
  <c r="AI75" i="2" s="1"/>
  <c r="BV75" i="2"/>
  <c r="BR75" i="2" s="1"/>
  <c r="BJ75" i="2"/>
  <c r="BM75" i="2" s="1"/>
  <c r="CG75" i="2"/>
  <c r="CK75" i="2"/>
  <c r="Z13" i="3"/>
  <c r="Z11" i="3"/>
  <c r="Z18" i="3"/>
  <c r="Z16" i="3"/>
  <c r="L75" i="2" l="1"/>
  <c r="AA25" i="3" s="1"/>
  <c r="L70" i="2"/>
  <c r="I75" i="2"/>
  <c r="X25" i="3" s="1"/>
  <c r="P75" i="2"/>
  <c r="AE25" i="3" s="1"/>
  <c r="P70" i="2"/>
  <c r="AE20" i="3" s="1"/>
  <c r="I70" i="2"/>
  <c r="X20" i="3" s="1"/>
  <c r="M70" i="2"/>
  <c r="M75" i="2"/>
  <c r="AB25" i="3" s="1"/>
  <c r="AY75" i="2"/>
  <c r="AW75" i="2"/>
  <c r="AX75" i="2"/>
  <c r="AY70" i="2"/>
  <c r="AX70" i="2"/>
  <c r="AW70" i="2"/>
  <c r="BB75" i="2"/>
  <c r="BC75" i="2"/>
  <c r="BD75" i="2"/>
  <c r="BB70" i="2"/>
  <c r="BD70" i="2"/>
  <c r="BC70" i="2"/>
  <c r="AU75" i="2"/>
  <c r="AS75" i="2"/>
  <c r="AV75" i="2"/>
  <c r="BA75" i="2"/>
  <c r="AR75" i="2"/>
  <c r="AT75" i="2"/>
  <c r="AT70" i="2"/>
  <c r="AR70" i="2"/>
  <c r="BA70" i="2"/>
  <c r="AS70" i="2"/>
  <c r="AU70" i="2"/>
  <c r="AV70" i="2"/>
  <c r="BZ72" i="2"/>
  <c r="CA72" i="2" s="1"/>
  <c r="BU72" i="2"/>
  <c r="BT72" i="2" s="1"/>
  <c r="BP72" i="2"/>
  <c r="CD72" i="2"/>
  <c r="CG72" i="2"/>
  <c r="BW72" i="2"/>
  <c r="BS72" i="2" s="1"/>
  <c r="CE72" i="2"/>
  <c r="BY72" i="2"/>
  <c r="CB72" i="2" s="1"/>
  <c r="BQ72" i="2"/>
  <c r="BL72" i="2"/>
  <c r="CK72" i="2"/>
  <c r="CC72" i="2"/>
  <c r="AI72" i="2" s="1"/>
  <c r="BN72" i="2"/>
  <c r="BV72" i="2"/>
  <c r="BR72" i="2" s="1"/>
  <c r="BJ72" i="2"/>
  <c r="BM72" i="2" s="1"/>
  <c r="AL75" i="2"/>
  <c r="AN75" i="2"/>
  <c r="CF70" i="2"/>
  <c r="AP70" i="2" s="1"/>
  <c r="AB20" i="3"/>
  <c r="BY76" i="2"/>
  <c r="CB76" i="2" s="1"/>
  <c r="CC76" i="2"/>
  <c r="AI76" i="2" s="1"/>
  <c r="CK76" i="2"/>
  <c r="BU76" i="2"/>
  <c r="BT76" i="2" s="1"/>
  <c r="CG76" i="2"/>
  <c r="BP76" i="2"/>
  <c r="BN76" i="2"/>
  <c r="BW76" i="2"/>
  <c r="BS76" i="2" s="1"/>
  <c r="BQ76" i="2"/>
  <c r="CD76" i="2"/>
  <c r="BZ76" i="2"/>
  <c r="CA76" i="2" s="1"/>
  <c r="BJ76" i="2"/>
  <c r="BM76" i="2" s="1"/>
  <c r="BL76" i="2"/>
  <c r="BV76" i="2"/>
  <c r="BR76" i="2" s="1"/>
  <c r="CE76" i="2"/>
  <c r="CF75" i="2"/>
  <c r="AP75" i="2" s="1"/>
  <c r="AM75" i="2"/>
  <c r="BO75" i="2"/>
  <c r="BH75" i="2" s="1"/>
  <c r="AK75" i="2"/>
  <c r="J75" i="2"/>
  <c r="Y25" i="3" s="1"/>
  <c r="AO70" i="2"/>
  <c r="BL74" i="2"/>
  <c r="BW74" i="2"/>
  <c r="BS74" i="2" s="1"/>
  <c r="CD74" i="2"/>
  <c r="BY74" i="2"/>
  <c r="CB74" i="2" s="1"/>
  <c r="BJ74" i="2"/>
  <c r="BM74" i="2" s="1"/>
  <c r="BV74" i="2"/>
  <c r="BR74" i="2" s="1"/>
  <c r="CK74" i="2"/>
  <c r="BZ74" i="2"/>
  <c r="CA74" i="2" s="1"/>
  <c r="BN74" i="2"/>
  <c r="CG74" i="2"/>
  <c r="CC74" i="2"/>
  <c r="AI74" i="2" s="1"/>
  <c r="BU74" i="2"/>
  <c r="BT74" i="2" s="1"/>
  <c r="CE74" i="2"/>
  <c r="BQ74" i="2"/>
  <c r="BP74" i="2"/>
  <c r="O75" i="2"/>
  <c r="AD25" i="3" s="1"/>
  <c r="BO70" i="2"/>
  <c r="BH70" i="2" s="1"/>
  <c r="CD73" i="2"/>
  <c r="BZ73" i="2"/>
  <c r="CA73" i="2" s="1"/>
  <c r="CG73" i="2"/>
  <c r="CC73" i="2"/>
  <c r="AI73" i="2" s="1"/>
  <c r="BL73" i="2"/>
  <c r="BW73" i="2"/>
  <c r="BS73" i="2" s="1"/>
  <c r="BY73" i="2"/>
  <c r="CB73" i="2" s="1"/>
  <c r="CK73" i="2"/>
  <c r="CE73" i="2"/>
  <c r="BU73" i="2"/>
  <c r="BT73" i="2" s="1"/>
  <c r="BN73" i="2"/>
  <c r="BJ73" i="2"/>
  <c r="BM73" i="2" s="1"/>
  <c r="BV73" i="2"/>
  <c r="BR73" i="2" s="1"/>
  <c r="BP73" i="2"/>
  <c r="BQ73" i="2"/>
  <c r="AK70" i="2"/>
  <c r="AM70" i="2"/>
  <c r="J70" i="2"/>
  <c r="Y20" i="3" s="1"/>
  <c r="BL69" i="2"/>
  <c r="BU69" i="2"/>
  <c r="BT69" i="2" s="1"/>
  <c r="BY69" i="2"/>
  <c r="CB69" i="2" s="1"/>
  <c r="CC69" i="2"/>
  <c r="AI69" i="2" s="1"/>
  <c r="CE69" i="2"/>
  <c r="CD69" i="2"/>
  <c r="CG69" i="2"/>
  <c r="BZ69" i="2"/>
  <c r="CA69" i="2" s="1"/>
  <c r="BQ69" i="2"/>
  <c r="BJ69" i="2"/>
  <c r="BM69" i="2" s="1"/>
  <c r="BV69" i="2"/>
  <c r="BR69" i="2" s="1"/>
  <c r="BN69" i="2"/>
  <c r="BW69" i="2"/>
  <c r="BS69" i="2" s="1"/>
  <c r="CK69" i="2"/>
  <c r="BP69" i="2"/>
  <c r="BZ71" i="2"/>
  <c r="CA71" i="2" s="1"/>
  <c r="BY71" i="2"/>
  <c r="CB71" i="2" s="1"/>
  <c r="BU71" i="2"/>
  <c r="BT71" i="2" s="1"/>
  <c r="BP71" i="2"/>
  <c r="BN71" i="2"/>
  <c r="CD71" i="2"/>
  <c r="CE71" i="2"/>
  <c r="CC71" i="2"/>
  <c r="AI71" i="2" s="1"/>
  <c r="BL71" i="2"/>
  <c r="BQ71" i="2"/>
  <c r="CG71" i="2"/>
  <c r="BV71" i="2"/>
  <c r="BR71" i="2" s="1"/>
  <c r="BW71" i="2"/>
  <c r="BS71" i="2" s="1"/>
  <c r="BJ71" i="2"/>
  <c r="BM71" i="2" s="1"/>
  <c r="CK71" i="2"/>
  <c r="AO75" i="2"/>
  <c r="O70" i="2"/>
  <c r="AD20" i="3" s="1"/>
  <c r="AL70" i="2"/>
  <c r="AN70" i="2"/>
  <c r="AA20" i="3"/>
  <c r="I76" i="2" l="1"/>
  <c r="X26" i="3" s="1"/>
  <c r="M69" i="2"/>
  <c r="AB19" i="3" s="1"/>
  <c r="I72" i="2"/>
  <c r="L71" i="2"/>
  <c r="AA21" i="3" s="1"/>
  <c r="L69" i="2"/>
  <c r="AA19" i="3" s="1"/>
  <c r="I74" i="2"/>
  <c r="X24" i="3" s="1"/>
  <c r="I69" i="2"/>
  <c r="X19" i="3" s="1"/>
  <c r="I73" i="2"/>
  <c r="X23" i="3" s="1"/>
  <c r="I71" i="2"/>
  <c r="X21" i="3" s="1"/>
  <c r="P76" i="2"/>
  <c r="AE26" i="3" s="1"/>
  <c r="BI75" i="2"/>
  <c r="P71" i="2"/>
  <c r="AE21" i="3" s="1"/>
  <c r="P69" i="2"/>
  <c r="AE19" i="3" s="1"/>
  <c r="P72" i="2"/>
  <c r="AE22" i="3" s="1"/>
  <c r="BI70" i="2"/>
  <c r="P73" i="2"/>
  <c r="AE23" i="3" s="1"/>
  <c r="P74" i="2"/>
  <c r="AE24" i="3" s="1"/>
  <c r="M76" i="2"/>
  <c r="AB26" i="3" s="1"/>
  <c r="M74" i="2"/>
  <c r="AB24" i="3" s="1"/>
  <c r="L72" i="2"/>
  <c r="AA22" i="3" s="1"/>
  <c r="L73" i="2"/>
  <c r="AA23" i="3" s="1"/>
  <c r="L76" i="2"/>
  <c r="AA26" i="3" s="1"/>
  <c r="M72" i="2"/>
  <c r="AB22" i="3" s="1"/>
  <c r="L74" i="2"/>
  <c r="AA24" i="3" s="1"/>
  <c r="M71" i="2"/>
  <c r="AB21" i="3" s="1"/>
  <c r="M73" i="2"/>
  <c r="AB23" i="3" s="1"/>
  <c r="BC76" i="2"/>
  <c r="BB76" i="2"/>
  <c r="AT76" i="2"/>
  <c r="BD76" i="2"/>
  <c r="AR76" i="2"/>
  <c r="BA76" i="2"/>
  <c r="BD69" i="2"/>
  <c r="BB69" i="2"/>
  <c r="BC69" i="2"/>
  <c r="AX73" i="2"/>
  <c r="AV73" i="2"/>
  <c r="AW73" i="2"/>
  <c r="AY73" i="2"/>
  <c r="AU73" i="2"/>
  <c r="AS73" i="2"/>
  <c r="BB74" i="2"/>
  <c r="BC74" i="2"/>
  <c r="BD74" i="2"/>
  <c r="AW76" i="2"/>
  <c r="AX76" i="2"/>
  <c r="AV76" i="2"/>
  <c r="AY76" i="2"/>
  <c r="BC72" i="2"/>
  <c r="BA72" i="2"/>
  <c r="AR72" i="2"/>
  <c r="AT72" i="2"/>
  <c r="BB72" i="2"/>
  <c r="BD72" i="2"/>
  <c r="BB71" i="2"/>
  <c r="BD71" i="2"/>
  <c r="BC71" i="2"/>
  <c r="AW71" i="2"/>
  <c r="AX71" i="2"/>
  <c r="AY71" i="2"/>
  <c r="AX69" i="2"/>
  <c r="AW69" i="2"/>
  <c r="AY69" i="2"/>
  <c r="BD73" i="2"/>
  <c r="BC73" i="2"/>
  <c r="BB73" i="2"/>
  <c r="AT73" i="2"/>
  <c r="BA73" i="2"/>
  <c r="AR73" i="2"/>
  <c r="AY74" i="2"/>
  <c r="AW74" i="2"/>
  <c r="AX74" i="2"/>
  <c r="AW72" i="2"/>
  <c r="AX72" i="2"/>
  <c r="AY72" i="2"/>
  <c r="AV72" i="2"/>
  <c r="AU72" i="2"/>
  <c r="AS72" i="2"/>
  <c r="AU76" i="2"/>
  <c r="AS76" i="2"/>
  <c r="AS74" i="2"/>
  <c r="AU74" i="2"/>
  <c r="BA74" i="2"/>
  <c r="AT74" i="2"/>
  <c r="AR74" i="2"/>
  <c r="AV74" i="2"/>
  <c r="AV71" i="2"/>
  <c r="AS71" i="2"/>
  <c r="AU71" i="2"/>
  <c r="BA71" i="2"/>
  <c r="AT71" i="2"/>
  <c r="AR71" i="2"/>
  <c r="AU69" i="2"/>
  <c r="AS69" i="2"/>
  <c r="BA69" i="2"/>
  <c r="AT69" i="2"/>
  <c r="AR69" i="2"/>
  <c r="AV69" i="2"/>
  <c r="X22" i="3"/>
  <c r="O73" i="2"/>
  <c r="AD23" i="3" s="1"/>
  <c r="AL72" i="2"/>
  <c r="AN72" i="2"/>
  <c r="AO71" i="2"/>
  <c r="AO69" i="2"/>
  <c r="CF69" i="2"/>
  <c r="AP69" i="2" s="1"/>
  <c r="AO73" i="2"/>
  <c r="CF74" i="2"/>
  <c r="AP74" i="2" s="1"/>
  <c r="O74" i="2"/>
  <c r="AD24" i="3" s="1"/>
  <c r="AO76" i="2"/>
  <c r="CF71" i="2"/>
  <c r="AP71" i="2" s="1"/>
  <c r="AH70" i="2"/>
  <c r="AM74" i="2"/>
  <c r="BO74" i="2"/>
  <c r="BH74" i="2" s="1"/>
  <c r="AK74" i="2"/>
  <c r="J74" i="2"/>
  <c r="Y24" i="3" s="1"/>
  <c r="CF76" i="2"/>
  <c r="AP76" i="2" s="1"/>
  <c r="AN76" i="2"/>
  <c r="AL76" i="2"/>
  <c r="AO72" i="2"/>
  <c r="O72" i="2"/>
  <c r="AD22" i="3" s="1"/>
  <c r="O71" i="2"/>
  <c r="AD21" i="3" s="1"/>
  <c r="AM71" i="2"/>
  <c r="AK71" i="2"/>
  <c r="BO71" i="2"/>
  <c r="BH71" i="2" s="1"/>
  <c r="J71" i="2"/>
  <c r="Y21" i="3" s="1"/>
  <c r="AM69" i="2"/>
  <c r="AK69" i="2"/>
  <c r="BO69" i="2"/>
  <c r="BH69" i="2" s="1"/>
  <c r="J69" i="2"/>
  <c r="Y19" i="3" s="1"/>
  <c r="AM76" i="2"/>
  <c r="BO76" i="2"/>
  <c r="BH76" i="2" s="1"/>
  <c r="AK76" i="2"/>
  <c r="J76" i="2"/>
  <c r="Y26" i="3" s="1"/>
  <c r="AN69" i="2"/>
  <c r="AL69" i="2"/>
  <c r="AO74" i="2"/>
  <c r="AL71" i="2"/>
  <c r="AN71" i="2"/>
  <c r="O69" i="2"/>
  <c r="AD19" i="3" s="1"/>
  <c r="AM73" i="2"/>
  <c r="BO73" i="2"/>
  <c r="BH73" i="2" s="1"/>
  <c r="AK73" i="2"/>
  <c r="J73" i="2"/>
  <c r="Y23" i="3" s="1"/>
  <c r="AL73" i="2"/>
  <c r="AN73" i="2"/>
  <c r="CF73" i="2"/>
  <c r="AP73" i="2" s="1"/>
  <c r="AL74" i="2"/>
  <c r="AN74" i="2"/>
  <c r="AH75" i="2"/>
  <c r="O76" i="2"/>
  <c r="AD26" i="3" s="1"/>
  <c r="AK72" i="2"/>
  <c r="BO72" i="2"/>
  <c r="BH72" i="2" s="1"/>
  <c r="AM72" i="2"/>
  <c r="J72" i="2"/>
  <c r="Y22" i="3" s="1"/>
  <c r="CF72" i="2"/>
  <c r="AP72" i="2" s="1"/>
  <c r="K75" i="2" l="1"/>
  <c r="Z25" i="3" s="1"/>
  <c r="BI71" i="2"/>
  <c r="N71" i="2" s="1"/>
  <c r="AC21" i="3" s="1"/>
  <c r="BI72" i="2"/>
  <c r="N72" i="2" s="1"/>
  <c r="AC22" i="3" s="1"/>
  <c r="BI76" i="2"/>
  <c r="N76" i="2" s="1"/>
  <c r="AC26" i="3" s="1"/>
  <c r="BI74" i="2"/>
  <c r="BI73" i="2"/>
  <c r="N73" i="2" s="1"/>
  <c r="AC23" i="3" s="1"/>
  <c r="BI69" i="2"/>
  <c r="AH73" i="2"/>
  <c r="AH72" i="2"/>
  <c r="K72" i="2"/>
  <c r="AH76" i="2"/>
  <c r="K76" i="2"/>
  <c r="AH69" i="2"/>
  <c r="AH71" i="2"/>
  <c r="K71" i="2"/>
  <c r="AH74" i="2"/>
  <c r="Z21" i="3" l="1"/>
  <c r="BY83" i="2"/>
  <c r="CB83" i="2" s="1"/>
  <c r="CG83" i="2"/>
  <c r="CC83" i="2"/>
  <c r="AI83" i="2" s="1"/>
  <c r="BJ83" i="2"/>
  <c r="BM83" i="2" s="1"/>
  <c r="BN83" i="2"/>
  <c r="CD83" i="2"/>
  <c r="BU83" i="2"/>
  <c r="BT83" i="2" s="1"/>
  <c r="BV83" i="2"/>
  <c r="BR83" i="2" s="1"/>
  <c r="BW83" i="2"/>
  <c r="BS83" i="2" s="1"/>
  <c r="BZ83" i="2"/>
  <c r="CA83" i="2" s="1"/>
  <c r="BP83" i="2"/>
  <c r="BL83" i="2"/>
  <c r="CK83" i="2"/>
  <c r="CE83" i="2"/>
  <c r="BQ83" i="2"/>
  <c r="Z22" i="3"/>
  <c r="BY78" i="2"/>
  <c r="CB78" i="2" s="1"/>
  <c r="BP78" i="2"/>
  <c r="CK78" i="2"/>
  <c r="BJ78" i="2"/>
  <c r="BM78" i="2" s="1"/>
  <c r="CD78" i="2"/>
  <c r="CC78" i="2"/>
  <c r="AI78" i="2" s="1"/>
  <c r="CG78" i="2"/>
  <c r="BN78" i="2"/>
  <c r="BQ78" i="2"/>
  <c r="BZ78" i="2"/>
  <c r="CA78" i="2" s="1"/>
  <c r="BU78" i="2"/>
  <c r="BT78" i="2" s="1"/>
  <c r="BL78" i="2"/>
  <c r="BW78" i="2"/>
  <c r="BS78" i="2" s="1"/>
  <c r="BV78" i="2"/>
  <c r="BR78" i="2" s="1"/>
  <c r="CE78" i="2"/>
  <c r="Z26" i="3"/>
  <c r="I78" i="2" l="1"/>
  <c r="X28" i="3" s="1"/>
  <c r="I83" i="2"/>
  <c r="X33" i="3" s="1"/>
  <c r="P78" i="2"/>
  <c r="AE28" i="3" s="1"/>
  <c r="P83" i="2"/>
  <c r="AE33" i="3" s="1"/>
  <c r="L78" i="2"/>
  <c r="AA28" i="3" s="1"/>
  <c r="M83" i="2"/>
  <c r="AB33" i="3" s="1"/>
  <c r="L83" i="2"/>
  <c r="AA33" i="3" s="1"/>
  <c r="M78" i="2"/>
  <c r="AB28" i="3" s="1"/>
  <c r="AY78" i="2"/>
  <c r="AW78" i="2"/>
  <c r="AX78" i="2"/>
  <c r="AV78" i="2"/>
  <c r="BD78" i="2"/>
  <c r="BB78" i="2"/>
  <c r="AR78" i="2"/>
  <c r="BC78" i="2"/>
  <c r="BA78" i="2"/>
  <c r="AT78" i="2"/>
  <c r="BB83" i="2"/>
  <c r="BC83" i="2"/>
  <c r="BD83" i="2"/>
  <c r="AX83" i="2"/>
  <c r="AW83" i="2"/>
  <c r="AY83" i="2"/>
  <c r="AU78" i="2"/>
  <c r="AS78" i="2"/>
  <c r="AV83" i="2"/>
  <c r="BA83" i="2"/>
  <c r="AT83" i="2"/>
  <c r="AR83" i="2"/>
  <c r="AU83" i="2"/>
  <c r="AS83" i="2"/>
  <c r="CF83" i="2"/>
  <c r="AP83" i="2" s="1"/>
  <c r="BL81" i="2"/>
  <c r="CE81" i="2"/>
  <c r="BP81" i="2"/>
  <c r="BY81" i="2"/>
  <c r="CB81" i="2" s="1"/>
  <c r="BU81" i="2"/>
  <c r="BT81" i="2" s="1"/>
  <c r="BQ81" i="2"/>
  <c r="CD81" i="2"/>
  <c r="BN81" i="2"/>
  <c r="CG81" i="2"/>
  <c r="BZ81" i="2"/>
  <c r="CA81" i="2" s="1"/>
  <c r="BV81" i="2"/>
  <c r="BR81" i="2" s="1"/>
  <c r="BW81" i="2"/>
  <c r="BS81" i="2" s="1"/>
  <c r="CC81" i="2"/>
  <c r="CK81" i="2"/>
  <c r="BJ81" i="2"/>
  <c r="BM81" i="2" s="1"/>
  <c r="AM78" i="2"/>
  <c r="BO78" i="2"/>
  <c r="BH78" i="2" s="1"/>
  <c r="AK78" i="2"/>
  <c r="J78" i="2"/>
  <c r="Y28" i="3" s="1"/>
  <c r="O83" i="2"/>
  <c r="AD33" i="3" s="1"/>
  <c r="AK83" i="2"/>
  <c r="BO83" i="2"/>
  <c r="BH83" i="2" s="1"/>
  <c r="AM83" i="2"/>
  <c r="J83" i="2"/>
  <c r="Y33" i="3" s="1"/>
  <c r="AN83" i="2"/>
  <c r="AL83" i="2"/>
  <c r="CC82" i="2"/>
  <c r="AI82" i="2" s="1"/>
  <c r="BU82" i="2"/>
  <c r="BT82" i="2" s="1"/>
  <c r="BQ82" i="2"/>
  <c r="BP82" i="2"/>
  <c r="CG82" i="2"/>
  <c r="CK82" i="2"/>
  <c r="BV82" i="2"/>
  <c r="BR82" i="2" s="1"/>
  <c r="BZ82" i="2"/>
  <c r="CA82" i="2" s="1"/>
  <c r="CD82" i="2"/>
  <c r="BL82" i="2"/>
  <c r="BW82" i="2"/>
  <c r="BS82" i="2" s="1"/>
  <c r="BN82" i="2"/>
  <c r="CE82" i="2"/>
  <c r="BJ82" i="2"/>
  <c r="BM82" i="2" s="1"/>
  <c r="BY82" i="2"/>
  <c r="CB82" i="2" s="1"/>
  <c r="CF78" i="2"/>
  <c r="AP78" i="2" s="1"/>
  <c r="BN80" i="2"/>
  <c r="BL80" i="2"/>
  <c r="BW80" i="2"/>
  <c r="BS80" i="2" s="1"/>
  <c r="BP80" i="2"/>
  <c r="BZ80" i="2"/>
  <c r="CA80" i="2" s="1"/>
  <c r="BU80" i="2"/>
  <c r="BT80" i="2" s="1"/>
  <c r="CG80" i="2"/>
  <c r="CD80" i="2"/>
  <c r="BV80" i="2"/>
  <c r="BR80" i="2" s="1"/>
  <c r="CC80" i="2"/>
  <c r="AI80" i="2" s="1"/>
  <c r="CK80" i="2"/>
  <c r="BJ80" i="2"/>
  <c r="BM80" i="2" s="1"/>
  <c r="BY80" i="2"/>
  <c r="CB80" i="2" s="1"/>
  <c r="BQ80" i="2"/>
  <c r="CE80" i="2"/>
  <c r="AO83" i="2"/>
  <c r="O78" i="2"/>
  <c r="AD28" i="3" s="1"/>
  <c r="AL78" i="2"/>
  <c r="AN78" i="2"/>
  <c r="BV84" i="2"/>
  <c r="BR84" i="2" s="1"/>
  <c r="BY84" i="2"/>
  <c r="CB84" i="2" s="1"/>
  <c r="BJ84" i="2"/>
  <c r="BM84" i="2" s="1"/>
  <c r="BQ84" i="2"/>
  <c r="BZ84" i="2"/>
  <c r="CA84" i="2" s="1"/>
  <c r="BW84" i="2"/>
  <c r="BS84" i="2" s="1"/>
  <c r="BP84" i="2"/>
  <c r="BU84" i="2"/>
  <c r="BT84" i="2" s="1"/>
  <c r="CE84" i="2"/>
  <c r="CC84" i="2"/>
  <c r="AI84" i="2" s="1"/>
  <c r="CD84" i="2"/>
  <c r="BN84" i="2"/>
  <c r="CK84" i="2"/>
  <c r="BL84" i="2"/>
  <c r="CG84" i="2"/>
  <c r="AO78" i="2"/>
  <c r="BU77" i="2"/>
  <c r="BT77" i="2" s="1"/>
  <c r="BY77" i="2"/>
  <c r="CB77" i="2" s="1"/>
  <c r="BZ77" i="2"/>
  <c r="CA77" i="2" s="1"/>
  <c r="BN77" i="2"/>
  <c r="CE77" i="2"/>
  <c r="CD77" i="2"/>
  <c r="BV77" i="2"/>
  <c r="BR77" i="2" s="1"/>
  <c r="BW77" i="2"/>
  <c r="BS77" i="2" s="1"/>
  <c r="CG77" i="2"/>
  <c r="CK77" i="2"/>
  <c r="BP77" i="2"/>
  <c r="CC77" i="2"/>
  <c r="BJ77" i="2"/>
  <c r="BM77" i="2" s="1"/>
  <c r="BQ77" i="2"/>
  <c r="BL77" i="2"/>
  <c r="CG79" i="2"/>
  <c r="CK79" i="2"/>
  <c r="CE79" i="2"/>
  <c r="BW79" i="2"/>
  <c r="BS79" i="2" s="1"/>
  <c r="BL79" i="2"/>
  <c r="BN79" i="2"/>
  <c r="BQ79" i="2"/>
  <c r="BP79" i="2"/>
  <c r="BJ79" i="2"/>
  <c r="BM79" i="2" s="1"/>
  <c r="BY79" i="2"/>
  <c r="CB79" i="2" s="1"/>
  <c r="CD79" i="2"/>
  <c r="CC79" i="2"/>
  <c r="AI79" i="2" s="1"/>
  <c r="BZ79" i="2"/>
  <c r="CA79" i="2" s="1"/>
  <c r="BV79" i="2"/>
  <c r="BR79" i="2" s="1"/>
  <c r="BU79" i="2"/>
  <c r="BT79" i="2" s="1"/>
  <c r="AI81" i="2" l="1"/>
  <c r="M81" i="2"/>
  <c r="AB31" i="3" s="1"/>
  <c r="M80" i="2"/>
  <c r="AB30" i="3" s="1"/>
  <c r="I82" i="2"/>
  <c r="X32" i="3" s="1"/>
  <c r="L79" i="2"/>
  <c r="AA29" i="3" s="1"/>
  <c r="L77" i="2"/>
  <c r="AA27" i="3" s="1"/>
  <c r="BI83" i="2"/>
  <c r="I81" i="2"/>
  <c r="X31" i="3" s="1"/>
  <c r="I79" i="2"/>
  <c r="X29" i="3" s="1"/>
  <c r="P80" i="2"/>
  <c r="AE30" i="3" s="1"/>
  <c r="P82" i="2"/>
  <c r="AE32" i="3" s="1"/>
  <c r="P81" i="2"/>
  <c r="AE31" i="3" s="1"/>
  <c r="P79" i="2"/>
  <c r="AE29" i="3" s="1"/>
  <c r="P84" i="2"/>
  <c r="AE34" i="3" s="1"/>
  <c r="M84" i="2"/>
  <c r="AB34" i="3" s="1"/>
  <c r="I80" i="2"/>
  <c r="X30" i="3" s="1"/>
  <c r="L82" i="2"/>
  <c r="AA32" i="3" s="1"/>
  <c r="I77" i="2"/>
  <c r="X27" i="3" s="1"/>
  <c r="P77" i="2"/>
  <c r="AE27" i="3" s="1"/>
  <c r="I84" i="2"/>
  <c r="X34" i="3" s="1"/>
  <c r="BI78" i="2"/>
  <c r="M79" i="2"/>
  <c r="AB29" i="3" s="1"/>
  <c r="M77" i="2"/>
  <c r="AB27" i="3" s="1"/>
  <c r="L80" i="2"/>
  <c r="AA30" i="3" s="1"/>
  <c r="L81" i="2"/>
  <c r="AA31" i="3" s="1"/>
  <c r="L84" i="2"/>
  <c r="AA34" i="3" s="1"/>
  <c r="M82" i="2"/>
  <c r="AU79" i="2"/>
  <c r="AS79" i="2"/>
  <c r="AX77" i="2"/>
  <c r="AY77" i="2"/>
  <c r="AW77" i="2"/>
  <c r="BC80" i="2"/>
  <c r="BD80" i="2"/>
  <c r="BB80" i="2"/>
  <c r="BC82" i="2"/>
  <c r="BD82" i="2"/>
  <c r="BB82" i="2"/>
  <c r="BC84" i="2"/>
  <c r="BB84" i="2"/>
  <c r="BD84" i="2"/>
  <c r="AW80" i="2"/>
  <c r="AX80" i="2"/>
  <c r="AY80" i="2"/>
  <c r="BD81" i="2"/>
  <c r="BB81" i="2"/>
  <c r="BC81" i="2"/>
  <c r="AV81" i="2"/>
  <c r="AX81" i="2"/>
  <c r="AW81" i="2"/>
  <c r="AY81" i="2"/>
  <c r="BD77" i="2"/>
  <c r="BB77" i="2"/>
  <c r="BC77" i="2"/>
  <c r="BB79" i="2"/>
  <c r="BA79" i="2"/>
  <c r="AT79" i="2"/>
  <c r="AR79" i="2"/>
  <c r="BC79" i="2"/>
  <c r="BD79" i="2"/>
  <c r="AX79" i="2"/>
  <c r="AY79" i="2"/>
  <c r="AV79" i="2"/>
  <c r="AW79" i="2"/>
  <c r="AV84" i="2"/>
  <c r="AY84" i="2"/>
  <c r="AX84" i="2"/>
  <c r="AW84" i="2"/>
  <c r="AW82" i="2"/>
  <c r="AY82" i="2"/>
  <c r="AX82" i="2"/>
  <c r="AV77" i="2"/>
  <c r="AU84" i="2"/>
  <c r="AS84" i="2"/>
  <c r="AR84" i="2"/>
  <c r="BA84" i="2"/>
  <c r="AT84" i="2"/>
  <c r="AV82" i="2"/>
  <c r="AS82" i="2"/>
  <c r="AU82" i="2"/>
  <c r="AR82" i="2"/>
  <c r="AT82" i="2"/>
  <c r="BA82" i="2"/>
  <c r="AU81" i="2"/>
  <c r="AS81" i="2"/>
  <c r="AT81" i="2"/>
  <c r="AR81" i="2"/>
  <c r="BA81" i="2"/>
  <c r="AV80" i="2"/>
  <c r="AU80" i="2"/>
  <c r="AS80" i="2"/>
  <c r="AR80" i="2"/>
  <c r="AT80" i="2"/>
  <c r="BA80" i="2"/>
  <c r="AR77" i="2"/>
  <c r="AT77" i="2"/>
  <c r="BA77" i="2"/>
  <c r="AS77" i="2"/>
  <c r="AU77" i="2"/>
  <c r="AI77" i="2"/>
  <c r="BO80" i="2"/>
  <c r="BH80" i="2" s="1"/>
  <c r="O80" i="2"/>
  <c r="AD30" i="3" s="1"/>
  <c r="CF81" i="2"/>
  <c r="AP81" i="2" s="1"/>
  <c r="AL77" i="2"/>
  <c r="AN77" i="2"/>
  <c r="O84" i="2"/>
  <c r="AD34" i="3" s="1"/>
  <c r="AN84" i="2"/>
  <c r="AL84" i="2"/>
  <c r="AL80" i="2"/>
  <c r="AN80" i="2"/>
  <c r="AO80" i="2"/>
  <c r="AM80" i="2"/>
  <c r="AK80" i="2"/>
  <c r="J80" i="2"/>
  <c r="Y30" i="3" s="1"/>
  <c r="AL82" i="2"/>
  <c r="AN82" i="2"/>
  <c r="O82" i="2"/>
  <c r="AD32" i="3" s="1"/>
  <c r="AO82" i="2"/>
  <c r="AB32" i="3"/>
  <c r="O81" i="2"/>
  <c r="AD31" i="3" s="1"/>
  <c r="AM81" i="2"/>
  <c r="AK81" i="2"/>
  <c r="BO81" i="2"/>
  <c r="BH81" i="2" s="1"/>
  <c r="J81" i="2"/>
  <c r="Y31" i="3" s="1"/>
  <c r="AN81" i="2"/>
  <c r="AL81" i="2"/>
  <c r="CF79" i="2"/>
  <c r="AP79" i="2" s="1"/>
  <c r="O77" i="2"/>
  <c r="AD27" i="3" s="1"/>
  <c r="AM77" i="2"/>
  <c r="AK77" i="2"/>
  <c r="BO77" i="2"/>
  <c r="BH77" i="2" s="1"/>
  <c r="J77" i="2"/>
  <c r="Y27" i="3" s="1"/>
  <c r="AM84" i="2"/>
  <c r="AK84" i="2"/>
  <c r="BO84" i="2"/>
  <c r="BH84" i="2" s="1"/>
  <c r="J84" i="2"/>
  <c r="Y34" i="3" s="1"/>
  <c r="CF80" i="2"/>
  <c r="AP80" i="2" s="1"/>
  <c r="CF82" i="2"/>
  <c r="AP82" i="2" s="1"/>
  <c r="O79" i="2"/>
  <c r="AD29" i="3" s="1"/>
  <c r="AO77" i="2"/>
  <c r="CF84" i="2"/>
  <c r="AP84" i="2" s="1"/>
  <c r="AM82" i="2"/>
  <c r="BO82" i="2"/>
  <c r="BH82" i="2" s="1"/>
  <c r="AK82" i="2"/>
  <c r="J82" i="2"/>
  <c r="Y32" i="3" s="1"/>
  <c r="AH83" i="2"/>
  <c r="AH78" i="2"/>
  <c r="AO79" i="2"/>
  <c r="AL79" i="2"/>
  <c r="AN79" i="2"/>
  <c r="AM79" i="2"/>
  <c r="BO79" i="2"/>
  <c r="BH79" i="2" s="1"/>
  <c r="AK79" i="2"/>
  <c r="J79" i="2"/>
  <c r="Y29" i="3" s="1"/>
  <c r="CF77" i="2"/>
  <c r="AP77" i="2" s="1"/>
  <c r="AO84" i="2"/>
  <c r="AO81" i="2"/>
  <c r="K83" i="2" l="1"/>
  <c r="Z33" i="3" s="1"/>
  <c r="BI84" i="2"/>
  <c r="BI79" i="2"/>
  <c r="BI77" i="2"/>
  <c r="N77" i="2" s="1"/>
  <c r="AC27" i="3" s="1"/>
  <c r="BI82" i="2"/>
  <c r="BI81" i="2"/>
  <c r="BI80" i="2"/>
  <c r="AH80" i="2"/>
  <c r="AH81" i="2"/>
  <c r="AH79" i="2"/>
  <c r="AH82" i="2"/>
  <c r="AH84" i="2"/>
  <c r="AH77" i="2"/>
  <c r="K77" i="2"/>
  <c r="K82" i="2" l="1"/>
  <c r="Z32" i="3" s="1"/>
  <c r="CG91" i="2"/>
  <c r="CD91" i="2"/>
  <c r="BJ91" i="2"/>
  <c r="BM91" i="2" s="1"/>
  <c r="BY91" i="2"/>
  <c r="CB91" i="2" s="1"/>
  <c r="BL91" i="2"/>
  <c r="BP91" i="2"/>
  <c r="BV91" i="2"/>
  <c r="BR91" i="2" s="1"/>
  <c r="CK91" i="2"/>
  <c r="CE91" i="2"/>
  <c r="BZ91" i="2"/>
  <c r="CA91" i="2" s="1"/>
  <c r="CC91" i="2"/>
  <c r="AI91" i="2" s="1"/>
  <c r="BQ91" i="2"/>
  <c r="BU91" i="2"/>
  <c r="BT91" i="2" s="1"/>
  <c r="BW91" i="2"/>
  <c r="BS91" i="2" s="1"/>
  <c r="BN91" i="2"/>
  <c r="BN86" i="2"/>
  <c r="BL86" i="2"/>
  <c r="BV86" i="2"/>
  <c r="BR86" i="2" s="1"/>
  <c r="CG86" i="2"/>
  <c r="BP86" i="2"/>
  <c r="BJ86" i="2"/>
  <c r="BM86" i="2" s="1"/>
  <c r="CE86" i="2"/>
  <c r="CK86" i="2"/>
  <c r="BQ86" i="2"/>
  <c r="BU86" i="2"/>
  <c r="BT86" i="2" s="1"/>
  <c r="BW86" i="2"/>
  <c r="BS86" i="2" s="1"/>
  <c r="BY86" i="2"/>
  <c r="CB86" i="2" s="1"/>
  <c r="CD86" i="2"/>
  <c r="CC86" i="2"/>
  <c r="AI86" i="2" s="1"/>
  <c r="BZ86" i="2"/>
  <c r="CA86" i="2" s="1"/>
  <c r="Z27" i="3"/>
  <c r="BN88" i="2"/>
  <c r="BL88" i="2"/>
  <c r="BU88" i="2"/>
  <c r="BT88" i="2" s="1"/>
  <c r="BZ88" i="2"/>
  <c r="CA88" i="2" s="1"/>
  <c r="BW88" i="2"/>
  <c r="BS88" i="2" s="1"/>
  <c r="CK88" i="2"/>
  <c r="CD88" i="2"/>
  <c r="CE88" i="2"/>
  <c r="BV88" i="2"/>
  <c r="BR88" i="2" s="1"/>
  <c r="BY88" i="2"/>
  <c r="CB88" i="2" s="1"/>
  <c r="BP88" i="2"/>
  <c r="BJ88" i="2"/>
  <c r="BM88" i="2" s="1"/>
  <c r="BQ88" i="2"/>
  <c r="CC88" i="2"/>
  <c r="AI88" i="2" s="1"/>
  <c r="CG88" i="2"/>
  <c r="L91" i="2" l="1"/>
  <c r="L88" i="2"/>
  <c r="AA38" i="3" s="1"/>
  <c r="M88" i="2"/>
  <c r="AB38" i="3" s="1"/>
  <c r="I86" i="2"/>
  <c r="X36" i="3" s="1"/>
  <c r="P86" i="2"/>
  <c r="AE36" i="3" s="1"/>
  <c r="I88" i="2"/>
  <c r="X38" i="3" s="1"/>
  <c r="P91" i="2"/>
  <c r="AE41" i="3" s="1"/>
  <c r="P88" i="2"/>
  <c r="AE38" i="3" s="1"/>
  <c r="I91" i="2"/>
  <c r="X41" i="3" s="1"/>
  <c r="M86" i="2"/>
  <c r="AB36" i="3" s="1"/>
  <c r="L86" i="2"/>
  <c r="AA36" i="3" s="1"/>
  <c r="M91" i="2"/>
  <c r="AB41" i="3" s="1"/>
  <c r="AW86" i="2"/>
  <c r="AX86" i="2"/>
  <c r="AY86" i="2"/>
  <c r="BB86" i="2"/>
  <c r="BC86" i="2"/>
  <c r="BD86" i="2"/>
  <c r="BC88" i="2"/>
  <c r="BB88" i="2"/>
  <c r="BD88" i="2"/>
  <c r="AV88" i="2"/>
  <c r="AY88" i="2"/>
  <c r="AW88" i="2"/>
  <c r="AX88" i="2"/>
  <c r="AX91" i="2"/>
  <c r="AY91" i="2"/>
  <c r="AV91" i="2"/>
  <c r="AW91" i="2"/>
  <c r="BB91" i="2"/>
  <c r="BC91" i="2"/>
  <c r="AT91" i="2"/>
  <c r="AR91" i="2"/>
  <c r="BA91" i="2"/>
  <c r="BD91" i="2"/>
  <c r="AU91" i="2"/>
  <c r="AS91" i="2"/>
  <c r="AR88" i="2"/>
  <c r="AT88" i="2"/>
  <c r="BA88" i="2"/>
  <c r="AU88" i="2"/>
  <c r="AS88" i="2"/>
  <c r="AV86" i="2"/>
  <c r="AS86" i="2"/>
  <c r="AU86" i="2"/>
  <c r="AR86" i="2"/>
  <c r="AT86" i="2"/>
  <c r="BA86" i="2"/>
  <c r="AA41" i="3"/>
  <c r="BO86" i="2"/>
  <c r="BO88" i="2"/>
  <c r="AO86" i="2"/>
  <c r="O91" i="2"/>
  <c r="AD41" i="3" s="1"/>
  <c r="CE85" i="2"/>
  <c r="BV85" i="2"/>
  <c r="BR85" i="2" s="1"/>
  <c r="BU85" i="2"/>
  <c r="BT85" i="2" s="1"/>
  <c r="BN85" i="2"/>
  <c r="CG85" i="2"/>
  <c r="CC85" i="2"/>
  <c r="AI85" i="2" s="1"/>
  <c r="BZ85" i="2"/>
  <c r="CA85" i="2" s="1"/>
  <c r="BW85" i="2"/>
  <c r="BS85" i="2" s="1"/>
  <c r="BL85" i="2"/>
  <c r="BJ85" i="2"/>
  <c r="BM85" i="2" s="1"/>
  <c r="BQ85" i="2"/>
  <c r="CK85" i="2"/>
  <c r="BP85" i="2"/>
  <c r="BY85" i="2"/>
  <c r="CB85" i="2" s="1"/>
  <c r="CD85" i="2"/>
  <c r="AN88" i="2"/>
  <c r="AL88" i="2"/>
  <c r="AM86" i="2"/>
  <c r="AK86" i="2"/>
  <c r="J86" i="2"/>
  <c r="Y36" i="3" s="1"/>
  <c r="BZ90" i="2"/>
  <c r="CA90" i="2" s="1"/>
  <c r="CD90" i="2"/>
  <c r="BQ90" i="2"/>
  <c r="BW90" i="2"/>
  <c r="BS90" i="2" s="1"/>
  <c r="CC90" i="2"/>
  <c r="AI90" i="2" s="1"/>
  <c r="CG90" i="2"/>
  <c r="BL90" i="2"/>
  <c r="BN90" i="2"/>
  <c r="CE90" i="2"/>
  <c r="BP90" i="2"/>
  <c r="BV90" i="2"/>
  <c r="BR90" i="2" s="1"/>
  <c r="BU90" i="2"/>
  <c r="BT90" i="2" s="1"/>
  <c r="BJ90" i="2"/>
  <c r="BM90" i="2" s="1"/>
  <c r="BY90" i="2"/>
  <c r="CB90" i="2" s="1"/>
  <c r="CK90" i="2"/>
  <c r="AN91" i="2"/>
  <c r="AL91" i="2"/>
  <c r="O86" i="2"/>
  <c r="AD36" i="3" s="1"/>
  <c r="BJ87" i="2"/>
  <c r="BM87" i="2" s="1"/>
  <c r="CG87" i="2"/>
  <c r="CK87" i="2"/>
  <c r="BW87" i="2"/>
  <c r="BS87" i="2" s="1"/>
  <c r="BY87" i="2"/>
  <c r="CB87" i="2" s="1"/>
  <c r="BN87" i="2"/>
  <c r="CE87" i="2"/>
  <c r="BL87" i="2"/>
  <c r="BU87" i="2"/>
  <c r="BT87" i="2" s="1"/>
  <c r="BP87" i="2"/>
  <c r="CD87" i="2"/>
  <c r="BV87" i="2"/>
  <c r="BR87" i="2" s="1"/>
  <c r="BZ87" i="2"/>
  <c r="CA87" i="2" s="1"/>
  <c r="CC87" i="2"/>
  <c r="AI87" i="2" s="1"/>
  <c r="BQ87" i="2"/>
  <c r="CF88" i="2"/>
  <c r="AP88" i="2" s="1"/>
  <c r="CF91" i="2"/>
  <c r="AP91" i="2" s="1"/>
  <c r="AO88" i="2"/>
  <c r="O88" i="2"/>
  <c r="AD38" i="3" s="1"/>
  <c r="AM88" i="2"/>
  <c r="AK88" i="2"/>
  <c r="J88" i="2"/>
  <c r="Y38" i="3" s="1"/>
  <c r="CK89" i="2"/>
  <c r="CD89" i="2"/>
  <c r="BV89" i="2"/>
  <c r="BR89" i="2" s="1"/>
  <c r="CC89" i="2"/>
  <c r="AI89" i="2" s="1"/>
  <c r="BJ89" i="2"/>
  <c r="BM89" i="2" s="1"/>
  <c r="CG89" i="2"/>
  <c r="BY89" i="2"/>
  <c r="CB89" i="2" s="1"/>
  <c r="BP89" i="2"/>
  <c r="BU89" i="2"/>
  <c r="BT89" i="2" s="1"/>
  <c r="BL89" i="2"/>
  <c r="BN89" i="2"/>
  <c r="CE89" i="2"/>
  <c r="BQ89" i="2"/>
  <c r="BW89" i="2"/>
  <c r="BS89" i="2" s="1"/>
  <c r="BZ89" i="2"/>
  <c r="CA89" i="2" s="1"/>
  <c r="AL86" i="2"/>
  <c r="AN86" i="2"/>
  <c r="CF86" i="2"/>
  <c r="AP86" i="2" s="1"/>
  <c r="AK91" i="2"/>
  <c r="BO91" i="2"/>
  <c r="BH91" i="2" s="1"/>
  <c r="AM91" i="2"/>
  <c r="J91" i="2"/>
  <c r="Y41" i="3" s="1"/>
  <c r="AO91" i="2"/>
  <c r="BY92" i="2"/>
  <c r="CB92" i="2" s="1"/>
  <c r="CD92" i="2"/>
  <c r="BL92" i="2"/>
  <c r="BZ92" i="2"/>
  <c r="CA92" i="2" s="1"/>
  <c r="CG92" i="2"/>
  <c r="BU92" i="2"/>
  <c r="BT92" i="2" s="1"/>
  <c r="BJ92" i="2"/>
  <c r="BM92" i="2" s="1"/>
  <c r="CC92" i="2"/>
  <c r="AI92" i="2" s="1"/>
  <c r="CK92" i="2"/>
  <c r="BV92" i="2"/>
  <c r="BR92" i="2" s="1"/>
  <c r="BN92" i="2"/>
  <c r="BW92" i="2"/>
  <c r="BS92" i="2" s="1"/>
  <c r="BP92" i="2"/>
  <c r="CE92" i="2"/>
  <c r="BQ92" i="2"/>
  <c r="M87" i="2" l="1"/>
  <c r="AB37" i="3" s="1"/>
  <c r="I89" i="2"/>
  <c r="X39" i="3" s="1"/>
  <c r="BI91" i="2"/>
  <c r="N91" i="2" s="1"/>
  <c r="AC41" i="3" s="1"/>
  <c r="P89" i="2"/>
  <c r="AE39" i="3" s="1"/>
  <c r="BI88" i="2"/>
  <c r="I90" i="2"/>
  <c r="X40" i="3" s="1"/>
  <c r="P85" i="2"/>
  <c r="AE35" i="3" s="1"/>
  <c r="I92" i="2"/>
  <c r="X42" i="3" s="1"/>
  <c r="P90" i="2"/>
  <c r="AE40" i="3" s="1"/>
  <c r="I85" i="2"/>
  <c r="X35" i="3" s="1"/>
  <c r="AH88" i="2"/>
  <c r="BH88" i="2"/>
  <c r="P92" i="2"/>
  <c r="AE42" i="3" s="1"/>
  <c r="P87" i="2"/>
  <c r="AE37" i="3" s="1"/>
  <c r="I87" i="2"/>
  <c r="X37" i="3" s="1"/>
  <c r="M90" i="2"/>
  <c r="AB40" i="3" s="1"/>
  <c r="L85" i="2"/>
  <c r="AA35" i="3" s="1"/>
  <c r="AH86" i="2"/>
  <c r="BH86" i="2"/>
  <c r="BI86" i="2"/>
  <c r="L89" i="2"/>
  <c r="AA39" i="3" s="1"/>
  <c r="L92" i="2"/>
  <c r="AA42" i="3" s="1"/>
  <c r="M89" i="2"/>
  <c r="AB39" i="3" s="1"/>
  <c r="L90" i="2"/>
  <c r="AA40" i="3" s="1"/>
  <c r="M85" i="2"/>
  <c r="AB35" i="3" s="1"/>
  <c r="M92" i="2"/>
  <c r="AB42" i="3" s="1"/>
  <c r="L87" i="2"/>
  <c r="AA37" i="3" s="1"/>
  <c r="BB87" i="2"/>
  <c r="BD87" i="2"/>
  <c r="BC87" i="2"/>
  <c r="BC92" i="2"/>
  <c r="BB92" i="2"/>
  <c r="AR92" i="2"/>
  <c r="BD92" i="2"/>
  <c r="AT92" i="2"/>
  <c r="BA92" i="2"/>
  <c r="AU90" i="2"/>
  <c r="AS90" i="2"/>
  <c r="AS92" i="2"/>
  <c r="AU92" i="2"/>
  <c r="AY92" i="2"/>
  <c r="AW92" i="2"/>
  <c r="AX92" i="2"/>
  <c r="AV92" i="2"/>
  <c r="AV89" i="2"/>
  <c r="AY89" i="2"/>
  <c r="AW89" i="2"/>
  <c r="AX89" i="2"/>
  <c r="AX87" i="2"/>
  <c r="AW87" i="2"/>
  <c r="AY87" i="2"/>
  <c r="BD85" i="2"/>
  <c r="BB85" i="2"/>
  <c r="BC85" i="2"/>
  <c r="AW85" i="2"/>
  <c r="AX85" i="2"/>
  <c r="AY85" i="2"/>
  <c r="BD89" i="2"/>
  <c r="BC89" i="2"/>
  <c r="BB89" i="2"/>
  <c r="AW90" i="2"/>
  <c r="AV90" i="2"/>
  <c r="AX90" i="2"/>
  <c r="AY90" i="2"/>
  <c r="BB90" i="2"/>
  <c r="BC90" i="2"/>
  <c r="BD90" i="2"/>
  <c r="BA90" i="2"/>
  <c r="AT90" i="2"/>
  <c r="AR90" i="2"/>
  <c r="AT89" i="2"/>
  <c r="AR89" i="2"/>
  <c r="BA89" i="2"/>
  <c r="AU89" i="2"/>
  <c r="AS89" i="2"/>
  <c r="BA87" i="2"/>
  <c r="AT87" i="2"/>
  <c r="AR87" i="2"/>
  <c r="AV87" i="2"/>
  <c r="AU87" i="2"/>
  <c r="AS87" i="2"/>
  <c r="AU85" i="2"/>
  <c r="AS85" i="2"/>
  <c r="AT85" i="2"/>
  <c r="AR85" i="2"/>
  <c r="BA85" i="2"/>
  <c r="AV85" i="2"/>
  <c r="O90" i="2"/>
  <c r="AD40" i="3" s="1"/>
  <c r="CF92" i="2"/>
  <c r="AP92" i="2" s="1"/>
  <c r="CF87" i="2"/>
  <c r="AP87" i="2" s="1"/>
  <c r="AO85" i="2"/>
  <c r="O92" i="2"/>
  <c r="AD42" i="3" s="1"/>
  <c r="AM89" i="2"/>
  <c r="BO89" i="2"/>
  <c r="BH89" i="2" s="1"/>
  <c r="AK89" i="2"/>
  <c r="J89" i="2"/>
  <c r="Y39" i="3" s="1"/>
  <c r="AN89" i="2"/>
  <c r="AL89" i="2"/>
  <c r="AO89" i="2"/>
  <c r="AN87" i="2"/>
  <c r="AL87" i="2"/>
  <c r="AL90" i="2"/>
  <c r="AN90" i="2"/>
  <c r="CF90" i="2"/>
  <c r="AP90" i="2" s="1"/>
  <c r="CF85" i="2"/>
  <c r="AP85" i="2" s="1"/>
  <c r="AO92" i="2"/>
  <c r="AM90" i="2"/>
  <c r="AK90" i="2"/>
  <c r="BO90" i="2"/>
  <c r="BH90" i="2" s="1"/>
  <c r="J90" i="2"/>
  <c r="Y40" i="3" s="1"/>
  <c r="AN92" i="2"/>
  <c r="AL92" i="2"/>
  <c r="AK87" i="2"/>
  <c r="AM87" i="2"/>
  <c r="BO87" i="2"/>
  <c r="BH87" i="2" s="1"/>
  <c r="J87" i="2"/>
  <c r="Y37" i="3" s="1"/>
  <c r="AO90" i="2"/>
  <c r="AN85" i="2"/>
  <c r="AL85" i="2"/>
  <c r="AK92" i="2"/>
  <c r="BO92" i="2"/>
  <c r="BH92" i="2" s="1"/>
  <c r="AM92" i="2"/>
  <c r="J92" i="2"/>
  <c r="Y42" i="3" s="1"/>
  <c r="AH91" i="2"/>
  <c r="O89" i="2"/>
  <c r="AD39" i="3" s="1"/>
  <c r="CF89" i="2"/>
  <c r="AP89" i="2" s="1"/>
  <c r="AO87" i="2"/>
  <c r="O87" i="2"/>
  <c r="AD37" i="3" s="1"/>
  <c r="O85" i="2"/>
  <c r="AD35" i="3" s="1"/>
  <c r="AM85" i="2"/>
  <c r="AK85" i="2"/>
  <c r="BO85" i="2"/>
  <c r="BH85" i="2" s="1"/>
  <c r="J85" i="2"/>
  <c r="Y35" i="3" s="1"/>
  <c r="BI92" i="2" l="1"/>
  <c r="N92" i="2" s="1"/>
  <c r="AC42" i="3" s="1"/>
  <c r="BI90" i="2"/>
  <c r="BI87" i="2"/>
  <c r="BI85" i="2"/>
  <c r="N85" i="2" s="1"/>
  <c r="AC35" i="3" s="1"/>
  <c r="BI89" i="2"/>
  <c r="N89" i="2" s="1"/>
  <c r="AC39" i="3" s="1"/>
  <c r="AH90" i="2"/>
  <c r="CK96" i="2"/>
  <c r="BY96" i="2"/>
  <c r="CB96" i="2" s="1"/>
  <c r="BP96" i="2"/>
  <c r="BN96" i="2"/>
  <c r="BW96" i="2"/>
  <c r="BS96" i="2" s="1"/>
  <c r="CE96" i="2"/>
  <c r="BL96" i="2"/>
  <c r="CD96" i="2"/>
  <c r="CG96" i="2"/>
  <c r="BQ96" i="2"/>
  <c r="BZ96" i="2"/>
  <c r="CA96" i="2" s="1"/>
  <c r="BJ96" i="2"/>
  <c r="BM96" i="2" s="1"/>
  <c r="BU96" i="2"/>
  <c r="BT96" i="2" s="1"/>
  <c r="BV96" i="2"/>
  <c r="BR96" i="2" s="1"/>
  <c r="CC96" i="2"/>
  <c r="AI96" i="2" s="1"/>
  <c r="AH89" i="2"/>
  <c r="K89" i="2"/>
  <c r="CE94" i="2"/>
  <c r="BZ94" i="2"/>
  <c r="CA94" i="2" s="1"/>
  <c r="BY94" i="2"/>
  <c r="CB94" i="2" s="1"/>
  <c r="CG94" i="2"/>
  <c r="BQ94" i="2"/>
  <c r="CK94" i="2"/>
  <c r="CD94" i="2"/>
  <c r="BL94" i="2"/>
  <c r="BP94" i="2"/>
  <c r="CC94" i="2"/>
  <c r="AI94" i="2" s="1"/>
  <c r="BU94" i="2"/>
  <c r="BT94" i="2" s="1"/>
  <c r="BJ94" i="2"/>
  <c r="BM94" i="2" s="1"/>
  <c r="BW94" i="2"/>
  <c r="BS94" i="2" s="1"/>
  <c r="BV94" i="2"/>
  <c r="BR94" i="2" s="1"/>
  <c r="BN94" i="2"/>
  <c r="AH85" i="2"/>
  <c r="AH92" i="2"/>
  <c r="K92" i="2"/>
  <c r="AH87" i="2"/>
  <c r="M96" i="2" l="1"/>
  <c r="AB46" i="3" s="1"/>
  <c r="I96" i="2"/>
  <c r="X46" i="3" s="1"/>
  <c r="P96" i="2"/>
  <c r="AE46" i="3" s="1"/>
  <c r="I94" i="2"/>
  <c r="X44" i="3" s="1"/>
  <c r="L96" i="2"/>
  <c r="AA46" i="3" s="1"/>
  <c r="P94" i="2"/>
  <c r="AE44" i="3" s="1"/>
  <c r="L94" i="2"/>
  <c r="AA44" i="3" s="1"/>
  <c r="M94" i="2"/>
  <c r="AB44" i="3" s="1"/>
  <c r="BD94" i="2"/>
  <c r="BC94" i="2"/>
  <c r="AT94" i="2"/>
  <c r="BA94" i="2"/>
  <c r="BB94" i="2"/>
  <c r="AR94" i="2"/>
  <c r="AY96" i="2"/>
  <c r="AW96" i="2"/>
  <c r="AX96" i="2"/>
  <c r="AV96" i="2"/>
  <c r="AW94" i="2"/>
  <c r="AV94" i="2"/>
  <c r="AX94" i="2"/>
  <c r="AY94" i="2"/>
  <c r="AU96" i="2"/>
  <c r="AS96" i="2"/>
  <c r="BC96" i="2"/>
  <c r="BD96" i="2"/>
  <c r="AR96" i="2"/>
  <c r="BA96" i="2"/>
  <c r="AT96" i="2"/>
  <c r="BB96" i="2"/>
  <c r="AU94" i="2"/>
  <c r="AS94" i="2"/>
  <c r="CF94" i="2"/>
  <c r="AP94" i="2" s="1"/>
  <c r="O94" i="2"/>
  <c r="AD44" i="3" s="1"/>
  <c r="Z39" i="3"/>
  <c r="CF96" i="2"/>
  <c r="AP96" i="2" s="1"/>
  <c r="O96" i="2"/>
  <c r="AD46" i="3" s="1"/>
  <c r="AL94" i="2"/>
  <c r="AN94" i="2"/>
  <c r="AM96" i="2"/>
  <c r="BO96" i="2"/>
  <c r="BH96" i="2" s="1"/>
  <c r="AK96" i="2"/>
  <c r="J96" i="2"/>
  <c r="Y46" i="3" s="1"/>
  <c r="Z42" i="3"/>
  <c r="AM94" i="2"/>
  <c r="BO94" i="2"/>
  <c r="BH94" i="2" s="1"/>
  <c r="AK94" i="2"/>
  <c r="J94" i="2"/>
  <c r="Y44" i="3" s="1"/>
  <c r="AO94" i="2"/>
  <c r="CK99" i="2"/>
  <c r="CD99" i="2"/>
  <c r="CE99" i="2"/>
  <c r="CG99" i="2"/>
  <c r="BY99" i="2"/>
  <c r="CB99" i="2" s="1"/>
  <c r="BZ99" i="2"/>
  <c r="CA99" i="2" s="1"/>
  <c r="BQ99" i="2"/>
  <c r="CC99" i="2"/>
  <c r="AI99" i="2" s="1"/>
  <c r="BW99" i="2"/>
  <c r="BS99" i="2" s="1"/>
  <c r="BU99" i="2"/>
  <c r="BT99" i="2" s="1"/>
  <c r="BV99" i="2"/>
  <c r="BR99" i="2" s="1"/>
  <c r="BL99" i="2"/>
  <c r="BP99" i="2"/>
  <c r="BN99" i="2"/>
  <c r="BJ99" i="2"/>
  <c r="BM99" i="2" s="1"/>
  <c r="AO96" i="2"/>
  <c r="AN96" i="2"/>
  <c r="AL96" i="2"/>
  <c r="M99" i="2" l="1"/>
  <c r="AB49" i="3" s="1"/>
  <c r="I99" i="2"/>
  <c r="X49" i="3" s="1"/>
  <c r="BI94" i="2"/>
  <c r="N94" i="2" s="1"/>
  <c r="AC44" i="3" s="1"/>
  <c r="BI96" i="2"/>
  <c r="N96" i="2" s="1"/>
  <c r="AC46" i="3" s="1"/>
  <c r="P99" i="2"/>
  <c r="AE49" i="3" s="1"/>
  <c r="L99" i="2"/>
  <c r="AA49" i="3" s="1"/>
  <c r="BB99" i="2"/>
  <c r="BC99" i="2"/>
  <c r="AT99" i="2"/>
  <c r="BD99" i="2"/>
  <c r="AR99" i="2"/>
  <c r="BA99" i="2"/>
  <c r="AU99" i="2"/>
  <c r="AS99" i="2"/>
  <c r="AX99" i="2"/>
  <c r="AW99" i="2"/>
  <c r="AV99" i="2"/>
  <c r="AY99" i="2"/>
  <c r="CF99" i="2"/>
  <c r="AP99" i="2" s="1"/>
  <c r="BY97" i="2"/>
  <c r="CB97" i="2" s="1"/>
  <c r="CD97" i="2"/>
  <c r="CG97" i="2"/>
  <c r="BZ97" i="2"/>
  <c r="CA97" i="2" s="1"/>
  <c r="CE97" i="2"/>
  <c r="BL97" i="2"/>
  <c r="BQ97" i="2"/>
  <c r="BP97" i="2"/>
  <c r="BU97" i="2"/>
  <c r="BT97" i="2" s="1"/>
  <c r="CK97" i="2"/>
  <c r="BJ97" i="2"/>
  <c r="BM97" i="2" s="1"/>
  <c r="CC97" i="2"/>
  <c r="AI97" i="2" s="1"/>
  <c r="BV97" i="2"/>
  <c r="BR97" i="2" s="1"/>
  <c r="BW97" i="2"/>
  <c r="BS97" i="2" s="1"/>
  <c r="BN97" i="2"/>
  <c r="O99" i="2"/>
  <c r="AD49" i="3" s="1"/>
  <c r="AN99" i="2"/>
  <c r="AL99" i="2"/>
  <c r="CD100" i="2"/>
  <c r="CE100" i="2"/>
  <c r="CC100" i="2"/>
  <c r="AI100" i="2" s="1"/>
  <c r="BZ100" i="2"/>
  <c r="CA100" i="2" s="1"/>
  <c r="BY100" i="2"/>
  <c r="CB100" i="2" s="1"/>
  <c r="BL100" i="2"/>
  <c r="BQ100" i="2"/>
  <c r="CK100" i="2"/>
  <c r="BV100" i="2"/>
  <c r="BR100" i="2" s="1"/>
  <c r="BU100" i="2"/>
  <c r="BT100" i="2" s="1"/>
  <c r="BP100" i="2"/>
  <c r="BN100" i="2"/>
  <c r="BJ100" i="2"/>
  <c r="BM100" i="2" s="1"/>
  <c r="BW100" i="2"/>
  <c r="BS100" i="2" s="1"/>
  <c r="CG100" i="2"/>
  <c r="CD95" i="2"/>
  <c r="BU95" i="2"/>
  <c r="BT95" i="2" s="1"/>
  <c r="CK95" i="2"/>
  <c r="BZ95" i="2"/>
  <c r="CA95" i="2" s="1"/>
  <c r="BY95" i="2"/>
  <c r="CB95" i="2" s="1"/>
  <c r="BQ95" i="2"/>
  <c r="CG95" i="2"/>
  <c r="CE95" i="2"/>
  <c r="CC95" i="2"/>
  <c r="AI95" i="2" s="1"/>
  <c r="BN95" i="2"/>
  <c r="BP95" i="2"/>
  <c r="BV95" i="2"/>
  <c r="BR95" i="2" s="1"/>
  <c r="BW95" i="2"/>
  <c r="BS95" i="2" s="1"/>
  <c r="BL95" i="2"/>
  <c r="BJ95" i="2"/>
  <c r="BM95" i="2" s="1"/>
  <c r="AH94" i="2"/>
  <c r="K94" i="2"/>
  <c r="AO99" i="2"/>
  <c r="BY98" i="2"/>
  <c r="CB98" i="2" s="1"/>
  <c r="CE98" i="2"/>
  <c r="CD98" i="2"/>
  <c r="CG98" i="2"/>
  <c r="CC98" i="2"/>
  <c r="AI98" i="2" s="1"/>
  <c r="BU98" i="2"/>
  <c r="BT98" i="2" s="1"/>
  <c r="BQ98" i="2"/>
  <c r="CK98" i="2"/>
  <c r="BN98" i="2"/>
  <c r="BJ98" i="2"/>
  <c r="BM98" i="2" s="1"/>
  <c r="BP98" i="2"/>
  <c r="BW98" i="2"/>
  <c r="BS98" i="2" s="1"/>
  <c r="BZ98" i="2"/>
  <c r="CA98" i="2" s="1"/>
  <c r="BL98" i="2"/>
  <c r="BV98" i="2"/>
  <c r="BR98" i="2" s="1"/>
  <c r="BZ93" i="2"/>
  <c r="CA93" i="2" s="1"/>
  <c r="CD93" i="2"/>
  <c r="BY93" i="2"/>
  <c r="CB93" i="2" s="1"/>
  <c r="CG93" i="2"/>
  <c r="CE93" i="2"/>
  <c r="CK93" i="2"/>
  <c r="CC93" i="2"/>
  <c r="AI93" i="2" s="1"/>
  <c r="BQ93" i="2"/>
  <c r="BW93" i="2"/>
  <c r="BS93" i="2" s="1"/>
  <c r="BU93" i="2"/>
  <c r="BT93" i="2" s="1"/>
  <c r="BN93" i="2"/>
  <c r="BJ93" i="2"/>
  <c r="BM93" i="2" s="1"/>
  <c r="BL93" i="2"/>
  <c r="BV93" i="2"/>
  <c r="BR93" i="2" s="1"/>
  <c r="BP93" i="2"/>
  <c r="AK99" i="2"/>
  <c r="AM99" i="2"/>
  <c r="BO99" i="2"/>
  <c r="BH99" i="2" s="1"/>
  <c r="J99" i="2"/>
  <c r="Y49" i="3" s="1"/>
  <c r="AH96" i="2"/>
  <c r="K96" i="2"/>
  <c r="L98" i="2" l="1"/>
  <c r="M100" i="2"/>
  <c r="AB50" i="3" s="1"/>
  <c r="I98" i="2"/>
  <c r="X48" i="3" s="1"/>
  <c r="L100" i="2"/>
  <c r="AA50" i="3" s="1"/>
  <c r="P98" i="2"/>
  <c r="AE48" i="3" s="1"/>
  <c r="P93" i="2"/>
  <c r="AE43" i="3" s="1"/>
  <c r="P97" i="2"/>
  <c r="AE47" i="3" s="1"/>
  <c r="I95" i="2"/>
  <c r="X45" i="3" s="1"/>
  <c r="L95" i="2"/>
  <c r="AA45" i="3" s="1"/>
  <c r="P100" i="2"/>
  <c r="AE50" i="3" s="1"/>
  <c r="L97" i="2"/>
  <c r="AA47" i="3" s="1"/>
  <c r="I93" i="2"/>
  <c r="X43" i="3" s="1"/>
  <c r="M98" i="2"/>
  <c r="AB48" i="3" s="1"/>
  <c r="P95" i="2"/>
  <c r="AE45" i="3" s="1"/>
  <c r="I100" i="2"/>
  <c r="X50" i="3" s="1"/>
  <c r="I97" i="2"/>
  <c r="X47" i="3" s="1"/>
  <c r="BI99" i="2"/>
  <c r="N99" i="2" s="1"/>
  <c r="AC49" i="3" s="1"/>
  <c r="L93" i="2"/>
  <c r="AA43" i="3" s="1"/>
  <c r="M93" i="2"/>
  <c r="AB43" i="3" s="1"/>
  <c r="M95" i="2"/>
  <c r="AB45" i="3" s="1"/>
  <c r="M97" i="2"/>
  <c r="AB47" i="3" s="1"/>
  <c r="AX93" i="2"/>
  <c r="AY93" i="2"/>
  <c r="AW93" i="2"/>
  <c r="AV93" i="2"/>
  <c r="BB95" i="2"/>
  <c r="BC95" i="2"/>
  <c r="BD95" i="2"/>
  <c r="AR95" i="2"/>
  <c r="AT95" i="2"/>
  <c r="BA95" i="2"/>
  <c r="AY100" i="2"/>
  <c r="AX100" i="2"/>
  <c r="AW100" i="2"/>
  <c r="AV100" i="2"/>
  <c r="BD97" i="2"/>
  <c r="BB97" i="2"/>
  <c r="BA97" i="2"/>
  <c r="BC97" i="2"/>
  <c r="AT97" i="2"/>
  <c r="AR97" i="2"/>
  <c r="AW98" i="2"/>
  <c r="AY98" i="2"/>
  <c r="AV98" i="2"/>
  <c r="AX98" i="2"/>
  <c r="AS100" i="2"/>
  <c r="AU100" i="2"/>
  <c r="BD93" i="2"/>
  <c r="BB93" i="2"/>
  <c r="BA93" i="2"/>
  <c r="AR93" i="2"/>
  <c r="BC93" i="2"/>
  <c r="AT93" i="2"/>
  <c r="BC98" i="2"/>
  <c r="BB98" i="2"/>
  <c r="BD98" i="2"/>
  <c r="AT98" i="2"/>
  <c r="BA98" i="2"/>
  <c r="AR98" i="2"/>
  <c r="AU98" i="2"/>
  <c r="AS98" i="2"/>
  <c r="AU95" i="2"/>
  <c r="AS95" i="2"/>
  <c r="BC100" i="2"/>
  <c r="BB100" i="2"/>
  <c r="AR100" i="2"/>
  <c r="AT100" i="2"/>
  <c r="BA100" i="2"/>
  <c r="BD100" i="2"/>
  <c r="AU93" i="2"/>
  <c r="AS93" i="2"/>
  <c r="AX95" i="2"/>
  <c r="AW95" i="2"/>
  <c r="AY95" i="2"/>
  <c r="AV95" i="2"/>
  <c r="AW97" i="2"/>
  <c r="AX97" i="2"/>
  <c r="AV97" i="2"/>
  <c r="AY97" i="2"/>
  <c r="AU97" i="2"/>
  <c r="AS97" i="2"/>
  <c r="AO100" i="2"/>
  <c r="AN100" i="2"/>
  <c r="AL100" i="2"/>
  <c r="AO97" i="2"/>
  <c r="AL97" i="2"/>
  <c r="AN97" i="2"/>
  <c r="CF93" i="2"/>
  <c r="AP93" i="2" s="1"/>
  <c r="O95" i="2"/>
  <c r="AD45" i="3" s="1"/>
  <c r="AN95" i="2"/>
  <c r="AL95" i="2"/>
  <c r="AM100" i="2"/>
  <c r="BO100" i="2"/>
  <c r="BH100" i="2" s="1"/>
  <c r="AK100" i="2"/>
  <c r="J100" i="2"/>
  <c r="Y50" i="3" s="1"/>
  <c r="AH99" i="2"/>
  <c r="K99" i="2"/>
  <c r="AO93" i="2"/>
  <c r="AK98" i="2"/>
  <c r="BO98" i="2"/>
  <c r="BH98" i="2" s="1"/>
  <c r="AM98" i="2"/>
  <c r="J98" i="2"/>
  <c r="Y48" i="3" s="1"/>
  <c r="AN98" i="2"/>
  <c r="AL98" i="2"/>
  <c r="AO95" i="2"/>
  <c r="CF100" i="2"/>
  <c r="AP100" i="2" s="1"/>
  <c r="AM97" i="2"/>
  <c r="BO97" i="2"/>
  <c r="BH97" i="2" s="1"/>
  <c r="AK97" i="2"/>
  <c r="J97" i="2"/>
  <c r="Y47" i="3" s="1"/>
  <c r="CF97" i="2"/>
  <c r="AP97" i="2" s="1"/>
  <c r="AO98" i="2"/>
  <c r="AA48" i="3"/>
  <c r="AK95" i="2"/>
  <c r="AM95" i="2"/>
  <c r="BO95" i="2"/>
  <c r="BH95" i="2" s="1"/>
  <c r="J95" i="2"/>
  <c r="Y45" i="3" s="1"/>
  <c r="AK93" i="2"/>
  <c r="BO93" i="2"/>
  <c r="BH93" i="2" s="1"/>
  <c r="AM93" i="2"/>
  <c r="J93" i="2"/>
  <c r="Y43" i="3" s="1"/>
  <c r="AN93" i="2"/>
  <c r="AL93" i="2"/>
  <c r="Z44" i="3"/>
  <c r="Z46" i="3"/>
  <c r="O93" i="2"/>
  <c r="AD43" i="3" s="1"/>
  <c r="O98" i="2"/>
  <c r="AD48" i="3" s="1"/>
  <c r="CF98" i="2"/>
  <c r="AP98" i="2" s="1"/>
  <c r="CF95" i="2"/>
  <c r="AP95" i="2" s="1"/>
  <c r="O100" i="2"/>
  <c r="AD50" i="3" s="1"/>
  <c r="O97" i="2"/>
  <c r="AD47" i="3" s="1"/>
  <c r="BI97" i="2" l="1"/>
  <c r="N97" i="2" s="1"/>
  <c r="AC47" i="3" s="1"/>
  <c r="BI100" i="2"/>
  <c r="N100" i="2" s="1"/>
  <c r="AC50" i="3" s="1"/>
  <c r="BI98" i="2"/>
  <c r="N98" i="2" s="1"/>
  <c r="AC48" i="3" s="1"/>
  <c r="BI93" i="2"/>
  <c r="N93" i="2" s="1"/>
  <c r="AC43" i="3" s="1"/>
  <c r="BI95" i="2"/>
  <c r="N95" i="2" s="1"/>
  <c r="AC45" i="3" s="1"/>
  <c r="CG104" i="2"/>
  <c r="BL104" i="2"/>
  <c r="BU104" i="2"/>
  <c r="BT104" i="2" s="1"/>
  <c r="BZ104" i="2"/>
  <c r="CA104" i="2" s="1"/>
  <c r="CK104" i="2"/>
  <c r="BN104" i="2"/>
  <c r="BY104" i="2"/>
  <c r="CB104" i="2" s="1"/>
  <c r="CE104" i="2"/>
  <c r="BP104" i="2"/>
  <c r="CD104" i="2"/>
  <c r="CC104" i="2"/>
  <c r="AI104" i="2" s="1"/>
  <c r="BQ104" i="2"/>
  <c r="BV104" i="2"/>
  <c r="BR104" i="2" s="1"/>
  <c r="BW104" i="2"/>
  <c r="BS104" i="2" s="1"/>
  <c r="BJ104" i="2"/>
  <c r="BM104" i="2" s="1"/>
  <c r="BZ102" i="2"/>
  <c r="CA102" i="2" s="1"/>
  <c r="BV102" i="2"/>
  <c r="BR102" i="2" s="1"/>
  <c r="CD102" i="2"/>
  <c r="CC102" i="2"/>
  <c r="AI102" i="2" s="1"/>
  <c r="BP102" i="2"/>
  <c r="CE102" i="2"/>
  <c r="BL102" i="2"/>
  <c r="BU102" i="2"/>
  <c r="BT102" i="2" s="1"/>
  <c r="CK102" i="2"/>
  <c r="BQ102" i="2"/>
  <c r="BW102" i="2"/>
  <c r="BS102" i="2" s="1"/>
  <c r="BY102" i="2"/>
  <c r="CB102" i="2" s="1"/>
  <c r="BJ102" i="2"/>
  <c r="BM102" i="2" s="1"/>
  <c r="BN102" i="2"/>
  <c r="CG102" i="2"/>
  <c r="AH95" i="2"/>
  <c r="K95" i="2"/>
  <c r="AH93" i="2"/>
  <c r="K93" i="2"/>
  <c r="AH97" i="2"/>
  <c r="K97" i="2"/>
  <c r="AH98" i="2"/>
  <c r="K98" i="2"/>
  <c r="Z49" i="3"/>
  <c r="AH100" i="2"/>
  <c r="K100" i="2"/>
  <c r="M102" i="2" l="1"/>
  <c r="I102" i="2"/>
  <c r="X52" i="3" s="1"/>
  <c r="P102" i="2"/>
  <c r="AE52" i="3" s="1"/>
  <c r="I104" i="2"/>
  <c r="X54" i="3" s="1"/>
  <c r="P104" i="2"/>
  <c r="AE54" i="3" s="1"/>
  <c r="L104" i="2"/>
  <c r="AA54" i="3" s="1"/>
  <c r="L102" i="2"/>
  <c r="AA52" i="3" s="1"/>
  <c r="M104" i="2"/>
  <c r="AB54" i="3" s="1"/>
  <c r="AU102" i="2"/>
  <c r="AS102" i="2"/>
  <c r="BB102" i="2"/>
  <c r="AT102" i="2"/>
  <c r="BC102" i="2"/>
  <c r="BD102" i="2"/>
  <c r="BA102" i="2"/>
  <c r="AR102" i="2"/>
  <c r="BC104" i="2"/>
  <c r="BB104" i="2"/>
  <c r="AR104" i="2"/>
  <c r="BD104" i="2"/>
  <c r="BA104" i="2"/>
  <c r="AT104" i="2"/>
  <c r="AY104" i="2"/>
  <c r="AW104" i="2"/>
  <c r="AX104" i="2"/>
  <c r="AV104" i="2"/>
  <c r="AW102" i="2"/>
  <c r="AX102" i="2"/>
  <c r="AV102" i="2"/>
  <c r="AY102" i="2"/>
  <c r="AU104" i="2"/>
  <c r="AS104" i="2"/>
  <c r="AB52" i="3"/>
  <c r="AN104" i="2"/>
  <c r="AL104" i="2"/>
  <c r="Z47" i="3"/>
  <c r="O102" i="2"/>
  <c r="AD52" i="3" s="1"/>
  <c r="O104" i="2"/>
  <c r="AD54" i="3" s="1"/>
  <c r="Z50" i="3"/>
  <c r="Z48" i="3"/>
  <c r="Z43" i="3"/>
  <c r="Z45" i="3"/>
  <c r="AN102" i="2"/>
  <c r="AL102" i="2"/>
  <c r="CF102" i="2"/>
  <c r="AP102" i="2" s="1"/>
  <c r="AK104" i="2"/>
  <c r="BO104" i="2"/>
  <c r="BH104" i="2" s="1"/>
  <c r="AM104" i="2"/>
  <c r="J104" i="2"/>
  <c r="Y54" i="3" s="1"/>
  <c r="BY107" i="2"/>
  <c r="CB107" i="2" s="1"/>
  <c r="CG107" i="2"/>
  <c r="BV107" i="2"/>
  <c r="BR107" i="2" s="1"/>
  <c r="BP107" i="2"/>
  <c r="BQ107" i="2"/>
  <c r="CE107" i="2"/>
  <c r="CK107" i="2"/>
  <c r="BN107" i="2"/>
  <c r="BW107" i="2"/>
  <c r="BS107" i="2" s="1"/>
  <c r="BU107" i="2"/>
  <c r="BT107" i="2" s="1"/>
  <c r="P107" i="2" s="1"/>
  <c r="V13" i="9" s="1"/>
  <c r="BZ107" i="2"/>
  <c r="CA107" i="2" s="1"/>
  <c r="CD107" i="2"/>
  <c r="BJ107" i="2"/>
  <c r="BM107" i="2" s="1"/>
  <c r="BL107" i="2"/>
  <c r="CC107" i="2"/>
  <c r="AI107" i="2" s="1"/>
  <c r="AK102" i="2"/>
  <c r="AM102" i="2"/>
  <c r="BO102" i="2"/>
  <c r="BH102" i="2" s="1"/>
  <c r="J102" i="2"/>
  <c r="Y52" i="3" s="1"/>
  <c r="AO102" i="2"/>
  <c r="AO104" i="2"/>
  <c r="CF104" i="2"/>
  <c r="AP104" i="2" s="1"/>
  <c r="BI102" i="2" l="1"/>
  <c r="N102" i="2" s="1"/>
  <c r="AC52" i="3" s="1"/>
  <c r="I107" i="2"/>
  <c r="O13" i="9" s="1"/>
  <c r="BI104" i="2"/>
  <c r="N104" i="2" s="1"/>
  <c r="AC54" i="3" s="1"/>
  <c r="M107" i="2"/>
  <c r="S13" i="9" s="1"/>
  <c r="L107" i="2"/>
  <c r="R13" i="9" s="1"/>
  <c r="BB107" i="2"/>
  <c r="BC107" i="2"/>
  <c r="AT107" i="2"/>
  <c r="BD107" i="2"/>
  <c r="AR107" i="2"/>
  <c r="BA107" i="2"/>
  <c r="AX107" i="2"/>
  <c r="AY107" i="2"/>
  <c r="AV107" i="2"/>
  <c r="AW107" i="2"/>
  <c r="AU107" i="2"/>
  <c r="AS107" i="2"/>
  <c r="AM107" i="2"/>
  <c r="BO107" i="2"/>
  <c r="BH107" i="2" s="1"/>
  <c r="AK107" i="2"/>
  <c r="J107" i="2"/>
  <c r="P13" i="9" s="1"/>
  <c r="AO107" i="2"/>
  <c r="CD101" i="2"/>
  <c r="CE101" i="2"/>
  <c r="CC101" i="2"/>
  <c r="AI101" i="2" s="1"/>
  <c r="BQ101" i="2"/>
  <c r="BV101" i="2"/>
  <c r="BR101" i="2" s="1"/>
  <c r="BJ101" i="2"/>
  <c r="BM101" i="2" s="1"/>
  <c r="BY101" i="2"/>
  <c r="CB101" i="2" s="1"/>
  <c r="CG101" i="2"/>
  <c r="BW101" i="2"/>
  <c r="BS101" i="2" s="1"/>
  <c r="BU101" i="2"/>
  <c r="BT101" i="2" s="1"/>
  <c r="BN101" i="2"/>
  <c r="BZ101" i="2"/>
  <c r="CA101" i="2" s="1"/>
  <c r="CK101" i="2"/>
  <c r="BL101" i="2"/>
  <c r="BP101" i="2"/>
  <c r="CD108" i="2"/>
  <c r="CE108" i="2"/>
  <c r="CK108" i="2"/>
  <c r="CG108" i="2"/>
  <c r="BZ108" i="2"/>
  <c r="CA108" i="2" s="1"/>
  <c r="BW108" i="2"/>
  <c r="BS108" i="2" s="1"/>
  <c r="BJ108" i="2"/>
  <c r="BM108" i="2" s="1"/>
  <c r="BV108" i="2"/>
  <c r="BR108" i="2" s="1"/>
  <c r="CC108" i="2"/>
  <c r="AI108" i="2" s="1"/>
  <c r="BP108" i="2"/>
  <c r="BY108" i="2"/>
  <c r="CB108" i="2" s="1"/>
  <c r="BL108" i="2"/>
  <c r="BU108" i="2"/>
  <c r="BT108" i="2" s="1"/>
  <c r="BQ108" i="2"/>
  <c r="M108" i="2" s="1"/>
  <c r="BN108" i="2"/>
  <c r="CG105" i="2"/>
  <c r="BP105" i="2"/>
  <c r="BQ105" i="2"/>
  <c r="BZ105" i="2"/>
  <c r="CA105" i="2" s="1"/>
  <c r="CE105" i="2"/>
  <c r="BJ105" i="2"/>
  <c r="BM105" i="2" s="1"/>
  <c r="BY105" i="2"/>
  <c r="CB105" i="2" s="1"/>
  <c r="CK105" i="2"/>
  <c r="BW105" i="2"/>
  <c r="BS105" i="2" s="1"/>
  <c r="CD105" i="2"/>
  <c r="BN105" i="2"/>
  <c r="BL105" i="2"/>
  <c r="CC105" i="2"/>
  <c r="AI105" i="2" s="1"/>
  <c r="BV105" i="2"/>
  <c r="BR105" i="2" s="1"/>
  <c r="BU105" i="2"/>
  <c r="BT105" i="2" s="1"/>
  <c r="P105" i="2" s="1"/>
  <c r="V11" i="9" s="1"/>
  <c r="AH102" i="2"/>
  <c r="K102" i="2"/>
  <c r="Z52" i="3" s="1"/>
  <c r="CF107" i="2"/>
  <c r="AP107" i="2" s="1"/>
  <c r="AH104" i="2"/>
  <c r="K104" i="2"/>
  <c r="Z54" i="3" s="1"/>
  <c r="O107" i="2"/>
  <c r="U13" i="9" s="1"/>
  <c r="AL107" i="2"/>
  <c r="AN107" i="2"/>
  <c r="BZ103" i="2"/>
  <c r="CA103" i="2" s="1"/>
  <c r="BL103" i="2"/>
  <c r="BV103" i="2"/>
  <c r="BR103" i="2" s="1"/>
  <c r="CD103" i="2"/>
  <c r="CE103" i="2"/>
  <c r="CC103" i="2"/>
  <c r="AI103" i="2" s="1"/>
  <c r="BU103" i="2"/>
  <c r="BT103" i="2" s="1"/>
  <c r="BQ103" i="2"/>
  <c r="BP103" i="2"/>
  <c r="BW103" i="2"/>
  <c r="BS103" i="2" s="1"/>
  <c r="CG103" i="2"/>
  <c r="BY103" i="2"/>
  <c r="CB103" i="2" s="1"/>
  <c r="BJ103" i="2"/>
  <c r="BM103" i="2" s="1"/>
  <c r="CK103" i="2"/>
  <c r="BN103" i="2"/>
  <c r="CE106" i="2"/>
  <c r="BU106" i="2"/>
  <c r="BT106" i="2" s="1"/>
  <c r="P106" i="2" s="1"/>
  <c r="V12" i="9" s="1"/>
  <c r="CG106" i="2"/>
  <c r="CD106" i="2"/>
  <c r="BY106" i="2"/>
  <c r="CB106" i="2" s="1"/>
  <c r="BV106" i="2"/>
  <c r="BR106" i="2" s="1"/>
  <c r="BL106" i="2"/>
  <c r="BW106" i="2"/>
  <c r="BS106" i="2" s="1"/>
  <c r="CC106" i="2"/>
  <c r="AI106" i="2" s="1"/>
  <c r="CK106" i="2"/>
  <c r="BZ106" i="2"/>
  <c r="CA106" i="2" s="1"/>
  <c r="BP106" i="2"/>
  <c r="BN106" i="2"/>
  <c r="BQ106" i="2"/>
  <c r="BJ106" i="2"/>
  <c r="BM106" i="2" s="1"/>
  <c r="O108" i="2" l="1"/>
  <c r="U14" i="9" s="1"/>
  <c r="L108" i="2"/>
  <c r="R14" i="9" s="1"/>
  <c r="I108" i="2"/>
  <c r="O14" i="9" s="1"/>
  <c r="J108" i="2"/>
  <c r="P14" i="9" s="1"/>
  <c r="P108" i="2"/>
  <c r="V14" i="9" s="1"/>
  <c r="I106" i="2"/>
  <c r="O12" i="9" s="1"/>
  <c r="L106" i="2"/>
  <c r="R12" i="9" s="1"/>
  <c r="S14" i="9"/>
  <c r="M105" i="2"/>
  <c r="S11" i="9" s="1"/>
  <c r="BI107" i="2"/>
  <c r="N107" i="2" s="1"/>
  <c r="T13" i="9" s="1"/>
  <c r="I105" i="2"/>
  <c r="O11" i="9" s="1"/>
  <c r="M101" i="2"/>
  <c r="AB51" i="3" s="1"/>
  <c r="P103" i="2"/>
  <c r="AE53" i="3" s="1"/>
  <c r="L101" i="2"/>
  <c r="AA51" i="3" s="1"/>
  <c r="I103" i="2"/>
  <c r="X53" i="3" s="1"/>
  <c r="P101" i="2"/>
  <c r="AE51" i="3" s="1"/>
  <c r="I101" i="2"/>
  <c r="X51" i="3" s="1"/>
  <c r="M103" i="2"/>
  <c r="AB53" i="3" s="1"/>
  <c r="M106" i="2"/>
  <c r="S12" i="9" s="1"/>
  <c r="L103" i="2"/>
  <c r="AA53" i="3" s="1"/>
  <c r="L105" i="2"/>
  <c r="R11" i="9" s="1"/>
  <c r="BD105" i="2"/>
  <c r="BC105" i="2"/>
  <c r="BA105" i="2"/>
  <c r="AT105" i="2"/>
  <c r="AR105" i="2"/>
  <c r="BB105" i="2"/>
  <c r="AU105" i="2"/>
  <c r="AS105" i="2"/>
  <c r="AS108" i="2"/>
  <c r="AU108" i="2"/>
  <c r="AW101" i="2"/>
  <c r="AX101" i="2"/>
  <c r="AV101" i="2"/>
  <c r="AY101" i="2"/>
  <c r="AW106" i="2"/>
  <c r="AV106" i="2"/>
  <c r="AX106" i="2"/>
  <c r="AY106" i="2"/>
  <c r="AY108" i="2"/>
  <c r="AW108" i="2"/>
  <c r="AV108" i="2"/>
  <c r="AX108" i="2"/>
  <c r="BC106" i="2"/>
  <c r="BD106" i="2"/>
  <c r="BA106" i="2"/>
  <c r="BB106" i="2"/>
  <c r="AT106" i="2"/>
  <c r="AR106" i="2"/>
  <c r="AX103" i="2"/>
  <c r="AV103" i="2"/>
  <c r="AW103" i="2"/>
  <c r="AY103" i="2"/>
  <c r="AU103" i="2"/>
  <c r="AS103" i="2"/>
  <c r="AY105" i="2"/>
  <c r="AV105" i="2"/>
  <c r="AW105" i="2"/>
  <c r="AX105" i="2"/>
  <c r="BC108" i="2"/>
  <c r="BD108" i="2"/>
  <c r="AR108" i="2"/>
  <c r="AT108" i="2"/>
  <c r="BA108" i="2"/>
  <c r="BB108" i="2"/>
  <c r="BD101" i="2"/>
  <c r="BC101" i="2"/>
  <c r="BA101" i="2"/>
  <c r="AR101" i="2"/>
  <c r="AT101" i="2"/>
  <c r="BB101" i="2"/>
  <c r="AU106" i="2"/>
  <c r="AS106" i="2"/>
  <c r="BB103" i="2"/>
  <c r="BD103" i="2"/>
  <c r="BC103" i="2"/>
  <c r="AT103" i="2"/>
  <c r="AR103" i="2"/>
  <c r="BA103" i="2"/>
  <c r="AU101" i="2"/>
  <c r="AS101" i="2"/>
  <c r="CF106" i="2"/>
  <c r="AP106" i="2" s="1"/>
  <c r="AO106" i="2"/>
  <c r="CF105" i="2"/>
  <c r="AP105" i="2" s="1"/>
  <c r="AK101" i="2"/>
  <c r="AM101" i="2"/>
  <c r="BO101" i="2"/>
  <c r="BH101" i="2" s="1"/>
  <c r="J101" i="2"/>
  <c r="Y51" i="3" s="1"/>
  <c r="AH107" i="2"/>
  <c r="K107" i="2"/>
  <c r="Q13" i="9" s="1"/>
  <c r="AK106" i="2"/>
  <c r="BO106" i="2"/>
  <c r="BH106" i="2" s="1"/>
  <c r="AM106" i="2"/>
  <c r="J106" i="2"/>
  <c r="P12" i="9" s="1"/>
  <c r="AL106" i="2"/>
  <c r="AN106" i="2"/>
  <c r="O106" i="2"/>
  <c r="U12" i="9" s="1"/>
  <c r="AM103" i="2"/>
  <c r="AK103" i="2"/>
  <c r="BO103" i="2"/>
  <c r="BH103" i="2" s="1"/>
  <c r="J103" i="2"/>
  <c r="Y53" i="3" s="1"/>
  <c r="CF103" i="2"/>
  <c r="AP103" i="2" s="1"/>
  <c r="AO103" i="2"/>
  <c r="AK105" i="2"/>
  <c r="BO105" i="2"/>
  <c r="BH105" i="2" s="1"/>
  <c r="AM105" i="2"/>
  <c r="J105" i="2"/>
  <c r="P11" i="9" s="1"/>
  <c r="AL105" i="2"/>
  <c r="AN105" i="2"/>
  <c r="O101" i="2"/>
  <c r="AD51" i="3" s="1"/>
  <c r="AO101" i="2"/>
  <c r="O103" i="2"/>
  <c r="AD53" i="3" s="1"/>
  <c r="AO105" i="2"/>
  <c r="CF101" i="2"/>
  <c r="AP101" i="2" s="1"/>
  <c r="O105" i="2"/>
  <c r="U11" i="9" s="1"/>
  <c r="AO108" i="2"/>
  <c r="CF108" i="2"/>
  <c r="AP108" i="2" s="1"/>
  <c r="AN101" i="2"/>
  <c r="AL101" i="2"/>
  <c r="AN103" i="2"/>
  <c r="AL103" i="2"/>
  <c r="AK108" i="2"/>
  <c r="AM108" i="2"/>
  <c r="BO108" i="2"/>
  <c r="BH108" i="2" s="1"/>
  <c r="K108" i="2" s="1"/>
  <c r="AL108" i="2"/>
  <c r="AN108" i="2"/>
  <c r="BI105" i="2" l="1"/>
  <c r="N105" i="2" s="1"/>
  <c r="T11" i="9" s="1"/>
  <c r="BI101" i="2"/>
  <c r="N101" i="2" s="1"/>
  <c r="AC51" i="3" s="1"/>
  <c r="BI108" i="2"/>
  <c r="BI103" i="2"/>
  <c r="N103" i="2" s="1"/>
  <c r="AC53" i="3" s="1"/>
  <c r="BI106" i="2"/>
  <c r="N106" i="2" s="1"/>
  <c r="T12" i="9" s="1"/>
  <c r="AH108" i="2"/>
  <c r="Q14" i="9"/>
  <c r="AH101" i="2"/>
  <c r="K101" i="2"/>
  <c r="Z51" i="3" s="1"/>
  <c r="AH105" i="2"/>
  <c r="K105" i="2"/>
  <c r="Q11" i="9" s="1"/>
  <c r="AH103" i="2"/>
  <c r="K103" i="2"/>
  <c r="Z53" i="3" s="1"/>
  <c r="AH106" i="2"/>
  <c r="K106" i="2"/>
  <c r="Q12" i="9" s="1"/>
  <c r="N108" i="2" l="1"/>
  <c r="T14" i="9" s="1"/>
  <c r="I9" i="3"/>
  <c r="BT26" i="2" l="1"/>
  <c r="P26" i="2" s="1"/>
  <c r="V27" i="3" l="1"/>
  <c r="BA26" i="2"/>
  <c r="CE11" i="2"/>
  <c r="CD11" i="2"/>
  <c r="CK11" i="2"/>
  <c r="BK11" i="2"/>
  <c r="CG11" i="2" l="1"/>
  <c r="AS11" i="2" s="1"/>
  <c r="AE10" i="2" s="1"/>
  <c r="BN11" i="2"/>
  <c r="L11" i="2"/>
  <c r="R12" i="3" s="1"/>
  <c r="M11" i="2"/>
  <c r="S12" i="3" s="1"/>
  <c r="AE34" i="2" l="1"/>
  <c r="AE58" i="2" s="1"/>
  <c r="AE82" i="2" s="1"/>
  <c r="AE106" i="2" s="1"/>
  <c r="AE130" i="2" s="1"/>
  <c r="AK11" i="2"/>
  <c r="X10" i="2" s="1"/>
  <c r="AM11" i="2"/>
  <c r="X12" i="2" s="1"/>
  <c r="X36" i="2" s="1"/>
  <c r="X60" i="2" s="1"/>
  <c r="X84" i="2" s="1"/>
  <c r="X108" i="2" s="1"/>
  <c r="X132" i="2" s="1"/>
  <c r="BB11" i="2"/>
  <c r="AU11" i="2"/>
  <c r="AE12" i="2" s="1"/>
  <c r="AE36" i="2" s="1"/>
  <c r="AE60" i="2" s="1"/>
  <c r="AE84" i="2" s="1"/>
  <c r="AE108" i="2" s="1"/>
  <c r="AE132" i="2" s="1"/>
  <c r="O11" i="2"/>
  <c r="U12" i="3" s="1"/>
  <c r="BC11" i="2"/>
  <c r="BA11" i="2"/>
  <c r="CF11" i="2"/>
  <c r="BI11" i="2" s="1"/>
  <c r="N34" i="2" s="1"/>
  <c r="T35" i="3" s="1"/>
  <c r="BD11" i="2"/>
  <c r="AW11" i="2"/>
  <c r="AY11" i="2"/>
  <c r="AV11" i="2"/>
  <c r="AX11" i="2"/>
  <c r="BO11" i="2"/>
  <c r="AH11" i="2" s="1"/>
  <c r="J11" i="2"/>
  <c r="P12" i="3" s="1"/>
  <c r="N14" i="2"/>
  <c r="T15" i="3" s="1"/>
  <c r="N16" i="2"/>
  <c r="T17" i="3" s="1"/>
  <c r="N20" i="2"/>
  <c r="T21" i="3" s="1"/>
  <c r="N26" i="2"/>
  <c r="T27" i="3" s="1"/>
  <c r="N28" i="2"/>
  <c r="T29" i="3" s="1"/>
  <c r="N22" i="2"/>
  <c r="T23" i="3" s="1"/>
  <c r="N24" i="2"/>
  <c r="T25" i="3" s="1"/>
  <c r="N33" i="2"/>
  <c r="T34" i="3" s="1"/>
  <c r="N43" i="2"/>
  <c r="T44" i="3" s="1"/>
  <c r="N44" i="2"/>
  <c r="T45" i="3" s="1"/>
  <c r="N37" i="2"/>
  <c r="T38" i="3" s="1"/>
  <c r="N46" i="2"/>
  <c r="T47" i="3" s="1"/>
  <c r="N52" i="2"/>
  <c r="T53" i="3" s="1"/>
  <c r="N60" i="2"/>
  <c r="T61" i="3" s="1"/>
  <c r="N70" i="2"/>
  <c r="AC20" i="3" s="1"/>
  <c r="N74" i="2"/>
  <c r="AC24" i="3" s="1"/>
  <c r="N80" i="2"/>
  <c r="AC30" i="3" s="1"/>
  <c r="N82" i="2"/>
  <c r="AC32" i="3" s="1"/>
  <c r="N86" i="2"/>
  <c r="AC36" i="3" s="1"/>
  <c r="N39" i="2" l="1"/>
  <c r="T40" i="3" s="1"/>
  <c r="N84" i="2"/>
  <c r="AC34" i="3" s="1"/>
  <c r="S16" i="2"/>
  <c r="S17" i="2"/>
  <c r="S19" i="2"/>
  <c r="S12" i="2"/>
  <c r="S21" i="2"/>
  <c r="S22" i="2"/>
  <c r="S13" i="2"/>
  <c r="S11" i="2"/>
  <c r="S18" i="2"/>
  <c r="S15" i="2"/>
  <c r="S24" i="2"/>
  <c r="S10" i="2"/>
  <c r="S14" i="2"/>
  <c r="S23" i="2"/>
  <c r="S20" i="2"/>
  <c r="S25" i="2"/>
  <c r="U27" i="2"/>
  <c r="U13" i="2"/>
  <c r="U37" i="2" s="1"/>
  <c r="U61" i="2" s="1"/>
  <c r="U85" i="2" s="1"/>
  <c r="U109" i="2" s="1"/>
  <c r="U133" i="2" s="1"/>
  <c r="U25" i="2"/>
  <c r="U49" i="2" s="1"/>
  <c r="U73" i="2" s="1"/>
  <c r="U97" i="2" s="1"/>
  <c r="U121" i="2" s="1"/>
  <c r="U145" i="2" s="1"/>
  <c r="U18" i="2"/>
  <c r="U42" i="2" s="1"/>
  <c r="U66" i="2" s="1"/>
  <c r="U90" i="2" s="1"/>
  <c r="U114" i="2" s="1"/>
  <c r="U138" i="2" s="1"/>
  <c r="U20" i="2"/>
  <c r="U44" i="2" s="1"/>
  <c r="U68" i="2" s="1"/>
  <c r="U92" i="2" s="1"/>
  <c r="U116" i="2" s="1"/>
  <c r="U140" i="2" s="1"/>
  <c r="U26" i="2"/>
  <c r="U21" i="2"/>
  <c r="U45" i="2" s="1"/>
  <c r="U69" i="2" s="1"/>
  <c r="U93" i="2" s="1"/>
  <c r="U117" i="2" s="1"/>
  <c r="U141" i="2" s="1"/>
  <c r="U11" i="2"/>
  <c r="U35" i="2" s="1"/>
  <c r="U59" i="2" s="1"/>
  <c r="U83" i="2" s="1"/>
  <c r="U107" i="2" s="1"/>
  <c r="U131" i="2" s="1"/>
  <c r="U16" i="2"/>
  <c r="U40" i="2" s="1"/>
  <c r="U64" i="2" s="1"/>
  <c r="U88" i="2" s="1"/>
  <c r="U112" i="2" s="1"/>
  <c r="U136" i="2" s="1"/>
  <c r="U24" i="2"/>
  <c r="U48" i="2" s="1"/>
  <c r="U72" i="2" s="1"/>
  <c r="U96" i="2" s="1"/>
  <c r="U120" i="2" s="1"/>
  <c r="U144" i="2" s="1"/>
  <c r="U29" i="2"/>
  <c r="U17" i="2"/>
  <c r="U41" i="2" s="1"/>
  <c r="U65" i="2" s="1"/>
  <c r="U89" i="2" s="1"/>
  <c r="U113" i="2" s="1"/>
  <c r="U137" i="2" s="1"/>
  <c r="U15" i="2"/>
  <c r="U39" i="2" s="1"/>
  <c r="U63" i="2" s="1"/>
  <c r="U87" i="2" s="1"/>
  <c r="U111" i="2" s="1"/>
  <c r="U135" i="2" s="1"/>
  <c r="U12" i="2"/>
  <c r="U36" i="2" s="1"/>
  <c r="U60" i="2" s="1"/>
  <c r="U84" i="2" s="1"/>
  <c r="U108" i="2" s="1"/>
  <c r="U132" i="2" s="1"/>
  <c r="U10" i="2"/>
  <c r="U34" i="2" s="1"/>
  <c r="U58" i="2" s="1"/>
  <c r="U82" i="2" s="1"/>
  <c r="U106" i="2" s="1"/>
  <c r="U130" i="2" s="1"/>
  <c r="U28" i="2"/>
  <c r="U19" i="2"/>
  <c r="U43" i="2" s="1"/>
  <c r="U67" i="2" s="1"/>
  <c r="U91" i="2" s="1"/>
  <c r="U115" i="2" s="1"/>
  <c r="U139" i="2" s="1"/>
  <c r="U23" i="2"/>
  <c r="U47" i="2" s="1"/>
  <c r="U71" i="2" s="1"/>
  <c r="U95" i="2" s="1"/>
  <c r="U119" i="2" s="1"/>
  <c r="U143" i="2" s="1"/>
  <c r="U22" i="2"/>
  <c r="U46" i="2" s="1"/>
  <c r="U70" i="2" s="1"/>
  <c r="U94" i="2" s="1"/>
  <c r="U118" i="2" s="1"/>
  <c r="U142" i="2" s="1"/>
  <c r="U14" i="2"/>
  <c r="U38" i="2" s="1"/>
  <c r="U62" i="2" s="1"/>
  <c r="U86" i="2" s="1"/>
  <c r="U110" i="2" s="1"/>
  <c r="U134" i="2" s="1"/>
  <c r="AC27" i="2"/>
  <c r="AC51" i="2" s="1"/>
  <c r="AC75" i="2" s="1"/>
  <c r="AC99" i="2" s="1"/>
  <c r="AC123" i="2" s="1"/>
  <c r="AC147" i="2" s="1"/>
  <c r="AC13" i="2"/>
  <c r="AC37" i="2" s="1"/>
  <c r="AC61" i="2" s="1"/>
  <c r="AC85" i="2" s="1"/>
  <c r="AC109" i="2" s="1"/>
  <c r="AC133" i="2" s="1"/>
  <c r="AC12" i="2"/>
  <c r="AC36" i="2" s="1"/>
  <c r="AC60" i="2" s="1"/>
  <c r="AC84" i="2" s="1"/>
  <c r="AC108" i="2" s="1"/>
  <c r="AC132" i="2" s="1"/>
  <c r="AC11" i="2"/>
  <c r="AC35" i="2" s="1"/>
  <c r="AC59" i="2" s="1"/>
  <c r="AC83" i="2" s="1"/>
  <c r="AC107" i="2" s="1"/>
  <c r="AC131" i="2" s="1"/>
  <c r="AC22" i="2"/>
  <c r="AC46" i="2" s="1"/>
  <c r="AC70" i="2" s="1"/>
  <c r="AC94" i="2" s="1"/>
  <c r="AC118" i="2" s="1"/>
  <c r="AC142" i="2" s="1"/>
  <c r="AC26" i="2"/>
  <c r="AC50" i="2" s="1"/>
  <c r="AC74" i="2" s="1"/>
  <c r="AC98" i="2" s="1"/>
  <c r="AC122" i="2" s="1"/>
  <c r="AC146" i="2" s="1"/>
  <c r="AC24" i="2"/>
  <c r="AC48" i="2" s="1"/>
  <c r="AC72" i="2" s="1"/>
  <c r="AC96" i="2" s="1"/>
  <c r="AC120" i="2" s="1"/>
  <c r="AC144" i="2" s="1"/>
  <c r="AC15" i="2"/>
  <c r="AC39" i="2" s="1"/>
  <c r="AC63" i="2" s="1"/>
  <c r="AC87" i="2" s="1"/>
  <c r="AC111" i="2" s="1"/>
  <c r="AC135" i="2" s="1"/>
  <c r="AC17" i="2"/>
  <c r="AC41" i="2" s="1"/>
  <c r="AC65" i="2" s="1"/>
  <c r="AC89" i="2" s="1"/>
  <c r="AC113" i="2" s="1"/>
  <c r="AC137" i="2" s="1"/>
  <c r="AC25" i="2"/>
  <c r="AC49" i="2" s="1"/>
  <c r="AC73" i="2" s="1"/>
  <c r="AC97" i="2" s="1"/>
  <c r="AC121" i="2" s="1"/>
  <c r="AC145" i="2" s="1"/>
  <c r="AC29" i="2"/>
  <c r="AC53" i="2" s="1"/>
  <c r="AC77" i="2" s="1"/>
  <c r="AC101" i="2" s="1"/>
  <c r="AC125" i="2" s="1"/>
  <c r="AC149" i="2" s="1"/>
  <c r="AC16" i="2"/>
  <c r="AC40" i="2" s="1"/>
  <c r="AC64" i="2" s="1"/>
  <c r="AC88" i="2" s="1"/>
  <c r="AC112" i="2" s="1"/>
  <c r="AC136" i="2" s="1"/>
  <c r="AC19" i="2"/>
  <c r="AC43" i="2" s="1"/>
  <c r="AC67" i="2" s="1"/>
  <c r="AC91" i="2" s="1"/>
  <c r="AC115" i="2" s="1"/>
  <c r="AC139" i="2" s="1"/>
  <c r="AC14" i="2"/>
  <c r="AC38" i="2" s="1"/>
  <c r="AC62" i="2" s="1"/>
  <c r="AC86" i="2" s="1"/>
  <c r="AC110" i="2" s="1"/>
  <c r="AC134" i="2" s="1"/>
  <c r="AC28" i="2"/>
  <c r="AC52" i="2" s="1"/>
  <c r="AC76" i="2" s="1"/>
  <c r="AC100" i="2" s="1"/>
  <c r="AC124" i="2" s="1"/>
  <c r="AC148" i="2" s="1"/>
  <c r="AC10" i="2"/>
  <c r="AC34" i="2" s="1"/>
  <c r="AC58" i="2" s="1"/>
  <c r="AC82" i="2" s="1"/>
  <c r="AC106" i="2" s="1"/>
  <c r="AC130" i="2" s="1"/>
  <c r="AC23" i="2"/>
  <c r="AC47" i="2" s="1"/>
  <c r="AC71" i="2" s="1"/>
  <c r="AC95" i="2" s="1"/>
  <c r="AC119" i="2" s="1"/>
  <c r="AC143" i="2" s="1"/>
  <c r="AC21" i="2"/>
  <c r="AC45" i="2" s="1"/>
  <c r="AC69" i="2" s="1"/>
  <c r="AC93" i="2" s="1"/>
  <c r="AC117" i="2" s="1"/>
  <c r="AC141" i="2" s="1"/>
  <c r="AC20" i="2"/>
  <c r="AC44" i="2" s="1"/>
  <c r="AC68" i="2" s="1"/>
  <c r="AC92" i="2" s="1"/>
  <c r="AC116" i="2" s="1"/>
  <c r="AC140" i="2" s="1"/>
  <c r="X34" i="2"/>
  <c r="X58" i="2" s="1"/>
  <c r="X82" i="2" s="1"/>
  <c r="X106" i="2" s="1"/>
  <c r="X130" i="2" s="1"/>
  <c r="X13" i="2"/>
  <c r="X37" i="2" s="1"/>
  <c r="X61" i="2" s="1"/>
  <c r="X85" i="2" s="1"/>
  <c r="X109" i="2" s="1"/>
  <c r="X133" i="2" s="1"/>
  <c r="V29" i="2"/>
  <c r="V53" i="2" s="1"/>
  <c r="V77" i="2" s="1"/>
  <c r="V101" i="2" s="1"/>
  <c r="V125" i="2" s="1"/>
  <c r="V149" i="2" s="1"/>
  <c r="V21" i="2"/>
  <c r="V45" i="2" s="1"/>
  <c r="V69" i="2" s="1"/>
  <c r="V93" i="2" s="1"/>
  <c r="V117" i="2" s="1"/>
  <c r="V141" i="2" s="1"/>
  <c r="V11" i="2"/>
  <c r="V35" i="2" s="1"/>
  <c r="V59" i="2" s="1"/>
  <c r="V83" i="2" s="1"/>
  <c r="V107" i="2" s="1"/>
  <c r="V131" i="2" s="1"/>
  <c r="V16" i="2"/>
  <c r="V40" i="2" s="1"/>
  <c r="V64" i="2" s="1"/>
  <c r="V88" i="2" s="1"/>
  <c r="V112" i="2" s="1"/>
  <c r="V136" i="2" s="1"/>
  <c r="V24" i="2"/>
  <c r="V48" i="2" s="1"/>
  <c r="V72" i="2" s="1"/>
  <c r="V96" i="2" s="1"/>
  <c r="V120" i="2" s="1"/>
  <c r="V144" i="2" s="1"/>
  <c r="V28" i="2"/>
  <c r="V52" i="2" s="1"/>
  <c r="V76" i="2" s="1"/>
  <c r="V100" i="2" s="1"/>
  <c r="V124" i="2" s="1"/>
  <c r="V148" i="2" s="1"/>
  <c r="V17" i="2"/>
  <c r="V41" i="2" s="1"/>
  <c r="V65" i="2" s="1"/>
  <c r="V89" i="2" s="1"/>
  <c r="V113" i="2" s="1"/>
  <c r="V137" i="2" s="1"/>
  <c r="V15" i="2"/>
  <c r="V39" i="2" s="1"/>
  <c r="V63" i="2" s="1"/>
  <c r="V87" i="2" s="1"/>
  <c r="V111" i="2" s="1"/>
  <c r="V135" i="2" s="1"/>
  <c r="V12" i="2"/>
  <c r="V36" i="2" s="1"/>
  <c r="V60" i="2" s="1"/>
  <c r="V84" i="2" s="1"/>
  <c r="V108" i="2" s="1"/>
  <c r="V132" i="2" s="1"/>
  <c r="V10" i="2"/>
  <c r="V34" i="2" s="1"/>
  <c r="V58" i="2" s="1"/>
  <c r="V82" i="2" s="1"/>
  <c r="V106" i="2" s="1"/>
  <c r="V130" i="2" s="1"/>
  <c r="V27" i="2"/>
  <c r="V51" i="2" s="1"/>
  <c r="V75" i="2" s="1"/>
  <c r="V99" i="2" s="1"/>
  <c r="V123" i="2" s="1"/>
  <c r="V147" i="2" s="1"/>
  <c r="V19" i="2"/>
  <c r="V43" i="2" s="1"/>
  <c r="V67" i="2" s="1"/>
  <c r="V91" i="2" s="1"/>
  <c r="V115" i="2" s="1"/>
  <c r="V139" i="2" s="1"/>
  <c r="V23" i="2"/>
  <c r="V47" i="2" s="1"/>
  <c r="V71" i="2" s="1"/>
  <c r="V95" i="2" s="1"/>
  <c r="V119" i="2" s="1"/>
  <c r="V143" i="2" s="1"/>
  <c r="V22" i="2"/>
  <c r="V46" i="2" s="1"/>
  <c r="V70" i="2" s="1"/>
  <c r="V94" i="2" s="1"/>
  <c r="V118" i="2" s="1"/>
  <c r="V142" i="2" s="1"/>
  <c r="V14" i="2"/>
  <c r="V38" i="2" s="1"/>
  <c r="V62" i="2" s="1"/>
  <c r="V86" i="2" s="1"/>
  <c r="V110" i="2" s="1"/>
  <c r="V134" i="2" s="1"/>
  <c r="V26" i="2"/>
  <c r="V50" i="2" s="1"/>
  <c r="V74" i="2" s="1"/>
  <c r="V98" i="2" s="1"/>
  <c r="V122" i="2" s="1"/>
  <c r="V146" i="2" s="1"/>
  <c r="V13" i="2"/>
  <c r="V37" i="2" s="1"/>
  <c r="V61" i="2" s="1"/>
  <c r="V85" i="2" s="1"/>
  <c r="V109" i="2" s="1"/>
  <c r="V133" i="2" s="1"/>
  <c r="V25" i="2"/>
  <c r="V49" i="2" s="1"/>
  <c r="V73" i="2" s="1"/>
  <c r="V97" i="2" s="1"/>
  <c r="V121" i="2" s="1"/>
  <c r="V145" i="2" s="1"/>
  <c r="V18" i="2"/>
  <c r="V42" i="2" s="1"/>
  <c r="V66" i="2" s="1"/>
  <c r="V90" i="2" s="1"/>
  <c r="V114" i="2" s="1"/>
  <c r="V138" i="2" s="1"/>
  <c r="V20" i="2"/>
  <c r="V44" i="2" s="1"/>
  <c r="V68" i="2" s="1"/>
  <c r="V92" i="2" s="1"/>
  <c r="V116" i="2" s="1"/>
  <c r="V140" i="2" s="1"/>
  <c r="AD27" i="2"/>
  <c r="AD51" i="2" s="1"/>
  <c r="AD75" i="2" s="1"/>
  <c r="AD99" i="2" s="1"/>
  <c r="AD123" i="2" s="1"/>
  <c r="AD147" i="2" s="1"/>
  <c r="AD10" i="2"/>
  <c r="AD34" i="2" s="1"/>
  <c r="AD58" i="2" s="1"/>
  <c r="AD82" i="2" s="1"/>
  <c r="AD106" i="2" s="1"/>
  <c r="AD130" i="2" s="1"/>
  <c r="AD24" i="2"/>
  <c r="AD48" i="2" s="1"/>
  <c r="AD72" i="2" s="1"/>
  <c r="AD96" i="2" s="1"/>
  <c r="AD120" i="2" s="1"/>
  <c r="AD144" i="2" s="1"/>
  <c r="AD12" i="2"/>
  <c r="AD36" i="2" s="1"/>
  <c r="AD60" i="2" s="1"/>
  <c r="AD84" i="2" s="1"/>
  <c r="AD108" i="2" s="1"/>
  <c r="AD132" i="2" s="1"/>
  <c r="AD21" i="2"/>
  <c r="AD45" i="2" s="1"/>
  <c r="AD69" i="2" s="1"/>
  <c r="AD93" i="2" s="1"/>
  <c r="AD117" i="2" s="1"/>
  <c r="AD141" i="2" s="1"/>
  <c r="AD26" i="2"/>
  <c r="AD50" i="2" s="1"/>
  <c r="AD74" i="2" s="1"/>
  <c r="AD98" i="2" s="1"/>
  <c r="AD122" i="2" s="1"/>
  <c r="AD146" i="2" s="1"/>
  <c r="AD17" i="2"/>
  <c r="AD41" i="2" s="1"/>
  <c r="AD65" i="2" s="1"/>
  <c r="AD89" i="2" s="1"/>
  <c r="AD113" i="2" s="1"/>
  <c r="AD137" i="2" s="1"/>
  <c r="AD20" i="2"/>
  <c r="AD44" i="2" s="1"/>
  <c r="AD68" i="2" s="1"/>
  <c r="AD92" i="2" s="1"/>
  <c r="AD116" i="2" s="1"/>
  <c r="AD140" i="2" s="1"/>
  <c r="AD22" i="2"/>
  <c r="AD46" i="2" s="1"/>
  <c r="AD70" i="2" s="1"/>
  <c r="AD94" i="2" s="1"/>
  <c r="AD118" i="2" s="1"/>
  <c r="AD142" i="2" s="1"/>
  <c r="AD25" i="2"/>
  <c r="AD49" i="2" s="1"/>
  <c r="AD73" i="2" s="1"/>
  <c r="AD97" i="2" s="1"/>
  <c r="AD121" i="2" s="1"/>
  <c r="AD145" i="2" s="1"/>
  <c r="AD29" i="2"/>
  <c r="AD53" i="2" s="1"/>
  <c r="AD77" i="2" s="1"/>
  <c r="AD101" i="2" s="1"/>
  <c r="AD125" i="2" s="1"/>
  <c r="AD149" i="2" s="1"/>
  <c r="AD11" i="2"/>
  <c r="AD35" i="2" s="1"/>
  <c r="AD59" i="2" s="1"/>
  <c r="AD83" i="2" s="1"/>
  <c r="AD107" i="2" s="1"/>
  <c r="AD131" i="2" s="1"/>
  <c r="AD14" i="2"/>
  <c r="AD38" i="2" s="1"/>
  <c r="AD62" i="2" s="1"/>
  <c r="AD86" i="2" s="1"/>
  <c r="AD110" i="2" s="1"/>
  <c r="AD134" i="2" s="1"/>
  <c r="AD16" i="2"/>
  <c r="AD40" i="2" s="1"/>
  <c r="AD64" i="2" s="1"/>
  <c r="AD88" i="2" s="1"/>
  <c r="AD112" i="2" s="1"/>
  <c r="AD136" i="2" s="1"/>
  <c r="AD15" i="2"/>
  <c r="AD39" i="2" s="1"/>
  <c r="AD63" i="2" s="1"/>
  <c r="AD87" i="2" s="1"/>
  <c r="AD111" i="2" s="1"/>
  <c r="AD135" i="2" s="1"/>
  <c r="AD28" i="2"/>
  <c r="AD52" i="2" s="1"/>
  <c r="AD76" i="2" s="1"/>
  <c r="AD100" i="2" s="1"/>
  <c r="AD124" i="2" s="1"/>
  <c r="AD148" i="2" s="1"/>
  <c r="AD13" i="2"/>
  <c r="AD37" i="2" s="1"/>
  <c r="AD61" i="2" s="1"/>
  <c r="AD85" i="2" s="1"/>
  <c r="AD109" i="2" s="1"/>
  <c r="AD133" i="2" s="1"/>
  <c r="AD23" i="2"/>
  <c r="AD47" i="2" s="1"/>
  <c r="AD71" i="2" s="1"/>
  <c r="AD95" i="2" s="1"/>
  <c r="AD119" i="2" s="1"/>
  <c r="AD143" i="2" s="1"/>
  <c r="AD19" i="2"/>
  <c r="AD43" i="2" s="1"/>
  <c r="AD67" i="2" s="1"/>
  <c r="AD91" i="2" s="1"/>
  <c r="AD115" i="2" s="1"/>
  <c r="AD139" i="2" s="1"/>
  <c r="T29" i="2"/>
  <c r="T18" i="2"/>
  <c r="T42" i="2" s="1"/>
  <c r="T66" i="2" s="1"/>
  <c r="T90" i="2" s="1"/>
  <c r="T114" i="2" s="1"/>
  <c r="T138" i="2" s="1"/>
  <c r="T20" i="2"/>
  <c r="T44" i="2" s="1"/>
  <c r="T68" i="2" s="1"/>
  <c r="T92" i="2" s="1"/>
  <c r="T116" i="2" s="1"/>
  <c r="T140" i="2" s="1"/>
  <c r="T13" i="2"/>
  <c r="T37" i="2" s="1"/>
  <c r="T61" i="2" s="1"/>
  <c r="T85" i="2" s="1"/>
  <c r="T109" i="2" s="1"/>
  <c r="T133" i="2" s="1"/>
  <c r="T25" i="2"/>
  <c r="T49" i="2" s="1"/>
  <c r="T73" i="2" s="1"/>
  <c r="T97" i="2" s="1"/>
  <c r="T121" i="2" s="1"/>
  <c r="T145" i="2" s="1"/>
  <c r="T28" i="2"/>
  <c r="J34" i="9" s="1"/>
  <c r="T16" i="2"/>
  <c r="T40" i="2" s="1"/>
  <c r="T64" i="2" s="1"/>
  <c r="T88" i="2" s="1"/>
  <c r="T112" i="2" s="1"/>
  <c r="T136" i="2" s="1"/>
  <c r="T24" i="2"/>
  <c r="T48" i="2" s="1"/>
  <c r="T72" i="2" s="1"/>
  <c r="T96" i="2" s="1"/>
  <c r="T120" i="2" s="1"/>
  <c r="T144" i="2" s="1"/>
  <c r="T21" i="2"/>
  <c r="T45" i="2" s="1"/>
  <c r="T69" i="2" s="1"/>
  <c r="T93" i="2" s="1"/>
  <c r="T117" i="2" s="1"/>
  <c r="T141" i="2" s="1"/>
  <c r="T11" i="2"/>
  <c r="T35" i="2" s="1"/>
  <c r="T59" i="2" s="1"/>
  <c r="T83" i="2" s="1"/>
  <c r="T107" i="2" s="1"/>
  <c r="T131" i="2" s="1"/>
  <c r="T26" i="2"/>
  <c r="J32" i="9" s="1"/>
  <c r="T12" i="2"/>
  <c r="T36" i="2" s="1"/>
  <c r="T60" i="2" s="1"/>
  <c r="T84" i="2" s="1"/>
  <c r="T108" i="2" s="1"/>
  <c r="T132" i="2" s="1"/>
  <c r="T10" i="2"/>
  <c r="T34" i="2" s="1"/>
  <c r="T58" i="2" s="1"/>
  <c r="T82" i="2" s="1"/>
  <c r="T106" i="2" s="1"/>
  <c r="T130" i="2" s="1"/>
  <c r="T17" i="2"/>
  <c r="T41" i="2" s="1"/>
  <c r="T65" i="2" s="1"/>
  <c r="T89" i="2" s="1"/>
  <c r="T113" i="2" s="1"/>
  <c r="T137" i="2" s="1"/>
  <c r="T15" i="2"/>
  <c r="T39" i="2" s="1"/>
  <c r="T63" i="2" s="1"/>
  <c r="T87" i="2" s="1"/>
  <c r="T111" i="2" s="1"/>
  <c r="T135" i="2" s="1"/>
  <c r="T27" i="2"/>
  <c r="J33" i="9" s="1"/>
  <c r="T22" i="2"/>
  <c r="T46" i="2" s="1"/>
  <c r="T70" i="2" s="1"/>
  <c r="T94" i="2" s="1"/>
  <c r="T118" i="2" s="1"/>
  <c r="T142" i="2" s="1"/>
  <c r="T14" i="2"/>
  <c r="T38" i="2" s="1"/>
  <c r="T62" i="2" s="1"/>
  <c r="T86" i="2" s="1"/>
  <c r="T110" i="2" s="1"/>
  <c r="T134" i="2" s="1"/>
  <c r="T19" i="2"/>
  <c r="T43" i="2" s="1"/>
  <c r="T67" i="2" s="1"/>
  <c r="T91" i="2" s="1"/>
  <c r="T115" i="2" s="1"/>
  <c r="T139" i="2" s="1"/>
  <c r="T23" i="2"/>
  <c r="T47" i="2" s="1"/>
  <c r="T71" i="2" s="1"/>
  <c r="T95" i="2" s="1"/>
  <c r="T119" i="2" s="1"/>
  <c r="T143" i="2" s="1"/>
  <c r="N54" i="2"/>
  <c r="T55" i="3" s="1"/>
  <c r="W29" i="2"/>
  <c r="W53" i="2" s="1"/>
  <c r="W77" i="2" s="1"/>
  <c r="W101" i="2" s="1"/>
  <c r="W125" i="2" s="1"/>
  <c r="W149" i="2" s="1"/>
  <c r="W21" i="2"/>
  <c r="W45" i="2" s="1"/>
  <c r="W69" i="2" s="1"/>
  <c r="W93" i="2" s="1"/>
  <c r="W117" i="2" s="1"/>
  <c r="W141" i="2" s="1"/>
  <c r="W12" i="2"/>
  <c r="W36" i="2" s="1"/>
  <c r="W60" i="2" s="1"/>
  <c r="W84" i="2" s="1"/>
  <c r="W108" i="2" s="1"/>
  <c r="W132" i="2" s="1"/>
  <c r="W18" i="2"/>
  <c r="W42" i="2" s="1"/>
  <c r="W66" i="2" s="1"/>
  <c r="W90" i="2" s="1"/>
  <c r="W114" i="2" s="1"/>
  <c r="W138" i="2" s="1"/>
  <c r="W14" i="2"/>
  <c r="W38" i="2" s="1"/>
  <c r="W62" i="2" s="1"/>
  <c r="W86" i="2" s="1"/>
  <c r="W110" i="2" s="1"/>
  <c r="W134" i="2" s="1"/>
  <c r="W28" i="2"/>
  <c r="W52" i="2" s="1"/>
  <c r="W76" i="2" s="1"/>
  <c r="W100" i="2" s="1"/>
  <c r="W124" i="2" s="1"/>
  <c r="W148" i="2" s="1"/>
  <c r="W16" i="2"/>
  <c r="W40" i="2" s="1"/>
  <c r="W64" i="2" s="1"/>
  <c r="W88" i="2" s="1"/>
  <c r="W112" i="2" s="1"/>
  <c r="W136" i="2" s="1"/>
  <c r="W22" i="2"/>
  <c r="W46" i="2" s="1"/>
  <c r="W70" i="2" s="1"/>
  <c r="W94" i="2" s="1"/>
  <c r="W118" i="2" s="1"/>
  <c r="W142" i="2" s="1"/>
  <c r="W15" i="2"/>
  <c r="W39" i="2" s="1"/>
  <c r="W63" i="2" s="1"/>
  <c r="W87" i="2" s="1"/>
  <c r="W111" i="2" s="1"/>
  <c r="W135" i="2" s="1"/>
  <c r="W23" i="2"/>
  <c r="W47" i="2" s="1"/>
  <c r="W71" i="2" s="1"/>
  <c r="W95" i="2" s="1"/>
  <c r="W119" i="2" s="1"/>
  <c r="W143" i="2" s="1"/>
  <c r="W27" i="2"/>
  <c r="W51" i="2" s="1"/>
  <c r="W75" i="2" s="1"/>
  <c r="W99" i="2" s="1"/>
  <c r="W123" i="2" s="1"/>
  <c r="W147" i="2" s="1"/>
  <c r="W17" i="2"/>
  <c r="W41" i="2" s="1"/>
  <c r="W65" i="2" s="1"/>
  <c r="W89" i="2" s="1"/>
  <c r="W113" i="2" s="1"/>
  <c r="W137" i="2" s="1"/>
  <c r="W13" i="2"/>
  <c r="W37" i="2" s="1"/>
  <c r="W61" i="2" s="1"/>
  <c r="W85" i="2" s="1"/>
  <c r="W109" i="2" s="1"/>
  <c r="W133" i="2" s="1"/>
  <c r="W24" i="2"/>
  <c r="W48" i="2" s="1"/>
  <c r="W72" i="2" s="1"/>
  <c r="W96" i="2" s="1"/>
  <c r="W120" i="2" s="1"/>
  <c r="W144" i="2" s="1"/>
  <c r="W20" i="2"/>
  <c r="W44" i="2" s="1"/>
  <c r="W68" i="2" s="1"/>
  <c r="W92" i="2" s="1"/>
  <c r="W116" i="2" s="1"/>
  <c r="W140" i="2" s="1"/>
  <c r="W26" i="2"/>
  <c r="W50" i="2" s="1"/>
  <c r="W74" i="2" s="1"/>
  <c r="W98" i="2" s="1"/>
  <c r="W122" i="2" s="1"/>
  <c r="W146" i="2" s="1"/>
  <c r="W19" i="2"/>
  <c r="W43" i="2" s="1"/>
  <c r="W67" i="2" s="1"/>
  <c r="W91" i="2" s="1"/>
  <c r="W115" i="2" s="1"/>
  <c r="W139" i="2" s="1"/>
  <c r="W11" i="2"/>
  <c r="W35" i="2" s="1"/>
  <c r="W59" i="2" s="1"/>
  <c r="W83" i="2" s="1"/>
  <c r="W107" i="2" s="1"/>
  <c r="W131" i="2" s="1"/>
  <c r="W10" i="2"/>
  <c r="W34" i="2" s="1"/>
  <c r="W58" i="2" s="1"/>
  <c r="W82" i="2" s="1"/>
  <c r="W106" i="2" s="1"/>
  <c r="W130" i="2" s="1"/>
  <c r="W25" i="2"/>
  <c r="W49" i="2" s="1"/>
  <c r="W73" i="2" s="1"/>
  <c r="W97" i="2" s="1"/>
  <c r="W121" i="2" s="1"/>
  <c r="W145" i="2" s="1"/>
  <c r="AA27" i="2"/>
  <c r="AA14" i="2"/>
  <c r="AA38" i="2" s="1"/>
  <c r="AA62" i="2" s="1"/>
  <c r="AA86" i="2" s="1"/>
  <c r="AA110" i="2" s="1"/>
  <c r="AA134" i="2" s="1"/>
  <c r="AA23" i="2"/>
  <c r="AA47" i="2" s="1"/>
  <c r="AA71" i="2" s="1"/>
  <c r="AA95" i="2" s="1"/>
  <c r="AA119" i="2" s="1"/>
  <c r="AA143" i="2" s="1"/>
  <c r="AA16" i="2"/>
  <c r="AA40" i="2" s="1"/>
  <c r="AA64" i="2" s="1"/>
  <c r="AA88" i="2" s="1"/>
  <c r="AA112" i="2" s="1"/>
  <c r="AA136" i="2" s="1"/>
  <c r="AA26" i="2"/>
  <c r="AA20" i="2"/>
  <c r="AA44" i="2" s="1"/>
  <c r="AA68" i="2" s="1"/>
  <c r="AA92" i="2" s="1"/>
  <c r="AA116" i="2" s="1"/>
  <c r="AA140" i="2" s="1"/>
  <c r="AA12" i="2"/>
  <c r="AA36" i="2" s="1"/>
  <c r="AA60" i="2" s="1"/>
  <c r="AA84" i="2" s="1"/>
  <c r="AA108" i="2" s="1"/>
  <c r="AA132" i="2" s="1"/>
  <c r="AA10" i="2"/>
  <c r="AA34" i="2" s="1"/>
  <c r="AA58" i="2" s="1"/>
  <c r="AA82" i="2" s="1"/>
  <c r="AA106" i="2" s="1"/>
  <c r="AA130" i="2" s="1"/>
  <c r="AA21" i="2"/>
  <c r="AA45" i="2" s="1"/>
  <c r="AA69" i="2" s="1"/>
  <c r="AA93" i="2" s="1"/>
  <c r="AA117" i="2" s="1"/>
  <c r="AA141" i="2" s="1"/>
  <c r="AA28" i="2"/>
  <c r="AA11" i="2"/>
  <c r="AA35" i="2" s="1"/>
  <c r="AA59" i="2" s="1"/>
  <c r="AA83" i="2" s="1"/>
  <c r="AA107" i="2" s="1"/>
  <c r="AA131" i="2" s="1"/>
  <c r="AA22" i="2"/>
  <c r="AA46" i="2" s="1"/>
  <c r="AA70" i="2" s="1"/>
  <c r="AA94" i="2" s="1"/>
  <c r="AA118" i="2" s="1"/>
  <c r="AA142" i="2" s="1"/>
  <c r="AA15" i="2"/>
  <c r="AA39" i="2" s="1"/>
  <c r="AA63" i="2" s="1"/>
  <c r="AA87" i="2" s="1"/>
  <c r="AA111" i="2" s="1"/>
  <c r="AA135" i="2" s="1"/>
  <c r="AA13" i="2"/>
  <c r="AA37" i="2" s="1"/>
  <c r="AA61" i="2" s="1"/>
  <c r="AA85" i="2" s="1"/>
  <c r="AA109" i="2" s="1"/>
  <c r="AA133" i="2" s="1"/>
  <c r="AA29" i="2"/>
  <c r="AA17" i="2"/>
  <c r="AA41" i="2" s="1"/>
  <c r="AA65" i="2" s="1"/>
  <c r="AA89" i="2" s="1"/>
  <c r="AA113" i="2" s="1"/>
  <c r="AA137" i="2" s="1"/>
  <c r="AA25" i="2"/>
  <c r="AA49" i="2" s="1"/>
  <c r="AA73" i="2" s="1"/>
  <c r="AA97" i="2" s="1"/>
  <c r="AA121" i="2" s="1"/>
  <c r="AA145" i="2" s="1"/>
  <c r="AA19" i="2"/>
  <c r="AA43" i="2" s="1"/>
  <c r="AA67" i="2" s="1"/>
  <c r="AA91" i="2" s="1"/>
  <c r="AA115" i="2" s="1"/>
  <c r="AA139" i="2" s="1"/>
  <c r="AA24" i="2"/>
  <c r="AA48" i="2" s="1"/>
  <c r="AA72" i="2" s="1"/>
  <c r="AA96" i="2" s="1"/>
  <c r="AA120" i="2" s="1"/>
  <c r="AA144" i="2" s="1"/>
  <c r="AB27" i="2"/>
  <c r="AB13" i="2"/>
  <c r="AB37" i="2" s="1"/>
  <c r="AB61" i="2" s="1"/>
  <c r="AB85" i="2" s="1"/>
  <c r="AB109" i="2" s="1"/>
  <c r="AB133" i="2" s="1"/>
  <c r="AB11" i="2"/>
  <c r="AB35" i="2" s="1"/>
  <c r="AB59" i="2" s="1"/>
  <c r="AB83" i="2" s="1"/>
  <c r="AB107" i="2" s="1"/>
  <c r="AB131" i="2" s="1"/>
  <c r="AB23" i="2"/>
  <c r="AB47" i="2" s="1"/>
  <c r="AB71" i="2" s="1"/>
  <c r="AB95" i="2" s="1"/>
  <c r="AB119" i="2" s="1"/>
  <c r="AB143" i="2" s="1"/>
  <c r="AB19" i="2"/>
  <c r="AB43" i="2" s="1"/>
  <c r="AB67" i="2" s="1"/>
  <c r="AB91" i="2" s="1"/>
  <c r="AB115" i="2" s="1"/>
  <c r="AB139" i="2" s="1"/>
  <c r="AB26" i="2"/>
  <c r="AB24" i="2"/>
  <c r="AB48" i="2" s="1"/>
  <c r="AB72" i="2" s="1"/>
  <c r="AB96" i="2" s="1"/>
  <c r="AB120" i="2" s="1"/>
  <c r="AB144" i="2" s="1"/>
  <c r="AB17" i="2"/>
  <c r="AB41" i="2" s="1"/>
  <c r="AB65" i="2" s="1"/>
  <c r="AB89" i="2" s="1"/>
  <c r="AB113" i="2" s="1"/>
  <c r="AB137" i="2" s="1"/>
  <c r="AB12" i="2"/>
  <c r="AB36" i="2" s="1"/>
  <c r="AB60" i="2" s="1"/>
  <c r="AB84" i="2" s="1"/>
  <c r="AB108" i="2" s="1"/>
  <c r="AB132" i="2" s="1"/>
  <c r="AB25" i="2"/>
  <c r="AB49" i="2" s="1"/>
  <c r="AB73" i="2" s="1"/>
  <c r="AB97" i="2" s="1"/>
  <c r="AB121" i="2" s="1"/>
  <c r="AB145" i="2" s="1"/>
  <c r="AB29" i="2"/>
  <c r="AB16" i="2"/>
  <c r="AB40" i="2" s="1"/>
  <c r="AB64" i="2" s="1"/>
  <c r="AB88" i="2" s="1"/>
  <c r="AB112" i="2" s="1"/>
  <c r="AB136" i="2" s="1"/>
  <c r="AB14" i="2"/>
  <c r="AB38" i="2" s="1"/>
  <c r="AB62" i="2" s="1"/>
  <c r="AB86" i="2" s="1"/>
  <c r="AB110" i="2" s="1"/>
  <c r="AB134" i="2" s="1"/>
  <c r="AB22" i="2"/>
  <c r="AB46" i="2" s="1"/>
  <c r="AB70" i="2" s="1"/>
  <c r="AB94" i="2" s="1"/>
  <c r="AB118" i="2" s="1"/>
  <c r="AB142" i="2" s="1"/>
  <c r="AB28" i="2"/>
  <c r="AB10" i="2"/>
  <c r="AB34" i="2" s="1"/>
  <c r="AB58" i="2" s="1"/>
  <c r="AB82" i="2" s="1"/>
  <c r="AB106" i="2" s="1"/>
  <c r="AB130" i="2" s="1"/>
  <c r="AB21" i="2"/>
  <c r="AB45" i="2" s="1"/>
  <c r="AB69" i="2" s="1"/>
  <c r="AB93" i="2" s="1"/>
  <c r="AB117" i="2" s="1"/>
  <c r="AB141" i="2" s="1"/>
  <c r="AB20" i="2"/>
  <c r="AB44" i="2" s="1"/>
  <c r="AB68" i="2" s="1"/>
  <c r="AB92" i="2" s="1"/>
  <c r="AB116" i="2" s="1"/>
  <c r="AB140" i="2" s="1"/>
  <c r="AB15" i="2"/>
  <c r="AB39" i="2" s="1"/>
  <c r="AB63" i="2" s="1"/>
  <c r="AB87" i="2" s="1"/>
  <c r="AB111" i="2" s="1"/>
  <c r="AB135" i="2" s="1"/>
  <c r="AE13" i="2"/>
  <c r="AE37" i="2" s="1"/>
  <c r="AE61" i="2" s="1"/>
  <c r="AE85" i="2" s="1"/>
  <c r="AE109" i="2" s="1"/>
  <c r="AE133" i="2" s="1"/>
  <c r="N18" i="2"/>
  <c r="T19" i="3" s="1"/>
  <c r="N51" i="2"/>
  <c r="T52" i="3" s="1"/>
  <c r="N64" i="2"/>
  <c r="AC14" i="3" s="1"/>
  <c r="N78" i="2"/>
  <c r="AC28" i="3" s="1"/>
  <c r="N79" i="2"/>
  <c r="AC29" i="3" s="1"/>
  <c r="N88" i="2"/>
  <c r="AC38" i="3" s="1"/>
  <c r="N90" i="2"/>
  <c r="AC40" i="3" s="1"/>
  <c r="N12" i="2"/>
  <c r="T13" i="3" s="1"/>
  <c r="N58" i="2"/>
  <c r="T59" i="3" s="1"/>
  <c r="AP11" i="2"/>
  <c r="N49" i="2"/>
  <c r="T50" i="3" s="1"/>
  <c r="N15" i="2"/>
  <c r="T16" i="3" s="1"/>
  <c r="E17" i="8"/>
  <c r="BH11" i="2"/>
  <c r="BO111" i="2"/>
  <c r="J35" i="9"/>
  <c r="N38" i="2"/>
  <c r="T39" i="3" s="1"/>
  <c r="N47" i="2"/>
  <c r="T48" i="3" s="1"/>
  <c r="N27" i="2"/>
  <c r="T28" i="3" s="1"/>
  <c r="N83" i="2"/>
  <c r="AC33" i="3" s="1"/>
  <c r="N50" i="2"/>
  <c r="T51" i="3" s="1"/>
  <c r="N69" i="2"/>
  <c r="AC19" i="3" s="1"/>
  <c r="N66" i="2"/>
  <c r="AC16" i="3" s="1"/>
  <c r="N48" i="2"/>
  <c r="T49" i="3" s="1"/>
  <c r="N81" i="2"/>
  <c r="AC31" i="3" s="1"/>
  <c r="N56" i="2"/>
  <c r="T57" i="3" s="1"/>
  <c r="N65" i="2"/>
  <c r="AC15" i="3" s="1"/>
  <c r="N25" i="2"/>
  <c r="T26" i="3" s="1"/>
  <c r="N11" i="2"/>
  <c r="T12" i="3" s="1"/>
  <c r="N87" i="2"/>
  <c r="AC37" i="3" s="1"/>
  <c r="N53" i="2"/>
  <c r="T54" i="3" s="1"/>
  <c r="N23" i="2"/>
  <c r="T24" i="3" s="1"/>
  <c r="N21" i="2"/>
  <c r="T22" i="3" s="1"/>
  <c r="N29" i="2"/>
  <c r="T30" i="3" s="1"/>
  <c r="N55" i="2"/>
  <c r="T56" i="3" s="1"/>
  <c r="N35" i="2"/>
  <c r="T36" i="3" s="1"/>
  <c r="N40" i="2"/>
  <c r="T41" i="3" s="1"/>
  <c r="N45" i="2"/>
  <c r="T46" i="3" s="1"/>
  <c r="N41" i="2"/>
  <c r="T42" i="3" s="1"/>
  <c r="N75" i="2"/>
  <c r="AC25" i="3" s="1"/>
  <c r="N36" i="2"/>
  <c r="T37" i="3" s="1"/>
  <c r="N17" i="2"/>
  <c r="T18" i="3" s="1"/>
  <c r="L32" i="9" l="1"/>
  <c r="M33" i="9"/>
  <c r="L33" i="9"/>
  <c r="M32" i="9"/>
  <c r="L35" i="9"/>
  <c r="M34" i="9"/>
  <c r="M35" i="9"/>
  <c r="DY184" i="2"/>
  <c r="L34" i="9"/>
  <c r="AB51" i="2"/>
  <c r="AB75" i="2" s="1"/>
  <c r="AB99" i="2" s="1"/>
  <c r="AB123" i="2" s="1"/>
  <c r="AB147" i="2" s="1"/>
  <c r="K55" i="9"/>
  <c r="EB205" i="2"/>
  <c r="K55" i="3"/>
  <c r="AC38" i="8" s="1"/>
  <c r="AA51" i="2"/>
  <c r="AA75" i="2" s="1"/>
  <c r="AA99" i="2" s="1"/>
  <c r="AA123" i="2" s="1"/>
  <c r="AA147" i="2" s="1"/>
  <c r="J55" i="9"/>
  <c r="T52" i="2"/>
  <c r="T76" i="2" s="1"/>
  <c r="T100" i="2" s="1"/>
  <c r="T124" i="2" s="1"/>
  <c r="T148" i="2" s="1"/>
  <c r="DL206" i="2"/>
  <c r="U52" i="2"/>
  <c r="U76" i="2" s="1"/>
  <c r="U100" i="2" s="1"/>
  <c r="U124" i="2" s="1"/>
  <c r="U148" i="2" s="1"/>
  <c r="DM206" i="2"/>
  <c r="K34" i="9"/>
  <c r="K34" i="3"/>
  <c r="M39" i="8" s="1"/>
  <c r="S26" i="2"/>
  <c r="Z23" i="2"/>
  <c r="Z47" i="2" s="1"/>
  <c r="Z71" i="2" s="1"/>
  <c r="Z95" i="2" s="1"/>
  <c r="Z119" i="2" s="1"/>
  <c r="Z143" i="2" s="1"/>
  <c r="Z17" i="2"/>
  <c r="Z41" i="2" s="1"/>
  <c r="Z65" i="2" s="1"/>
  <c r="Z89" i="2" s="1"/>
  <c r="Z113" i="2" s="1"/>
  <c r="Z137" i="2" s="1"/>
  <c r="Z20" i="2"/>
  <c r="Z44" i="2" s="1"/>
  <c r="Z68" i="2" s="1"/>
  <c r="Z92" i="2" s="1"/>
  <c r="Z116" i="2" s="1"/>
  <c r="Z140" i="2" s="1"/>
  <c r="Z15" i="2"/>
  <c r="Z39" i="2" s="1"/>
  <c r="Z63" i="2" s="1"/>
  <c r="Z87" i="2" s="1"/>
  <c r="Z111" i="2" s="1"/>
  <c r="Z135" i="2" s="1"/>
  <c r="Z11" i="2"/>
  <c r="Z35" i="2" s="1"/>
  <c r="Z59" i="2" s="1"/>
  <c r="Z83" i="2" s="1"/>
  <c r="Z107" i="2" s="1"/>
  <c r="Z131" i="2" s="1"/>
  <c r="Z16" i="2"/>
  <c r="Z40" i="2" s="1"/>
  <c r="Z64" i="2" s="1"/>
  <c r="Z88" i="2" s="1"/>
  <c r="Z112" i="2" s="1"/>
  <c r="Z136" i="2" s="1"/>
  <c r="Z14" i="2"/>
  <c r="Z38" i="2" s="1"/>
  <c r="Z62" i="2" s="1"/>
  <c r="Z86" i="2" s="1"/>
  <c r="Z110" i="2" s="1"/>
  <c r="Z134" i="2" s="1"/>
  <c r="Z19" i="2"/>
  <c r="Z43" i="2" s="1"/>
  <c r="Z67" i="2" s="1"/>
  <c r="Z91" i="2" s="1"/>
  <c r="Z115" i="2" s="1"/>
  <c r="Z139" i="2" s="1"/>
  <c r="Z13" i="2"/>
  <c r="Z37" i="2" s="1"/>
  <c r="Z61" i="2" s="1"/>
  <c r="Z85" i="2" s="1"/>
  <c r="Z109" i="2" s="1"/>
  <c r="Z133" i="2" s="1"/>
  <c r="Z12" i="2"/>
  <c r="Z36" i="2" s="1"/>
  <c r="Z60" i="2" s="1"/>
  <c r="Z84" i="2" s="1"/>
  <c r="Z108" i="2" s="1"/>
  <c r="Z132" i="2" s="1"/>
  <c r="Z21" i="2"/>
  <c r="Z45" i="2" s="1"/>
  <c r="Z69" i="2" s="1"/>
  <c r="Z93" i="2" s="1"/>
  <c r="Z117" i="2" s="1"/>
  <c r="Z141" i="2" s="1"/>
  <c r="Z22" i="2"/>
  <c r="Z46" i="2" s="1"/>
  <c r="Z70" i="2" s="1"/>
  <c r="Z94" i="2" s="1"/>
  <c r="Z118" i="2" s="1"/>
  <c r="Z142" i="2" s="1"/>
  <c r="Z10" i="2"/>
  <c r="Z24" i="2"/>
  <c r="Z48" i="2" s="1"/>
  <c r="Z72" i="2" s="1"/>
  <c r="Z96" i="2" s="1"/>
  <c r="Z120" i="2" s="1"/>
  <c r="Z144" i="2" s="1"/>
  <c r="Z25" i="2"/>
  <c r="Z49" i="2" s="1"/>
  <c r="Z73" i="2" s="1"/>
  <c r="Z97" i="2" s="1"/>
  <c r="Z121" i="2" s="1"/>
  <c r="Z145" i="2" s="1"/>
  <c r="AB52" i="2"/>
  <c r="AB76" i="2" s="1"/>
  <c r="AB100" i="2" s="1"/>
  <c r="AB124" i="2" s="1"/>
  <c r="AB148" i="2" s="1"/>
  <c r="K56" i="9"/>
  <c r="EB206" i="2"/>
  <c r="K56" i="3"/>
  <c r="AC39" i="8" s="1"/>
  <c r="AA53" i="2"/>
  <c r="AA77" i="2" s="1"/>
  <c r="AA101" i="2" s="1"/>
  <c r="AA125" i="2" s="1"/>
  <c r="AA149" i="2" s="1"/>
  <c r="J57" i="9"/>
  <c r="T53" i="2"/>
  <c r="T77" i="2" s="1"/>
  <c r="T101" i="2" s="1"/>
  <c r="T125" i="2" s="1"/>
  <c r="T149" i="2" s="1"/>
  <c r="DL207" i="2"/>
  <c r="U53" i="2"/>
  <c r="U77" i="2" s="1"/>
  <c r="U101" i="2" s="1"/>
  <c r="U125" i="2" s="1"/>
  <c r="U149" i="2" s="1"/>
  <c r="DM207" i="2"/>
  <c r="K35" i="9"/>
  <c r="K35" i="3"/>
  <c r="M40" i="8" s="1"/>
  <c r="AB53" i="2"/>
  <c r="AB77" i="2" s="1"/>
  <c r="AB101" i="2" s="1"/>
  <c r="AB125" i="2" s="1"/>
  <c r="AB149" i="2" s="1"/>
  <c r="K57" i="9"/>
  <c r="EB207" i="2"/>
  <c r="K57" i="3"/>
  <c r="AC40" i="8" s="1"/>
  <c r="AA52" i="2"/>
  <c r="AA76" i="2" s="1"/>
  <c r="AA100" i="2" s="1"/>
  <c r="AA124" i="2" s="1"/>
  <c r="AA148" i="2" s="1"/>
  <c r="J56" i="9"/>
  <c r="T51" i="2"/>
  <c r="T75" i="2" s="1"/>
  <c r="T99" i="2" s="1"/>
  <c r="T123" i="2" s="1"/>
  <c r="T147" i="2" s="1"/>
  <c r="DL205" i="2"/>
  <c r="U50" i="2"/>
  <c r="U74" i="2" s="1"/>
  <c r="U98" i="2" s="1"/>
  <c r="U122" i="2" s="1"/>
  <c r="U146" i="2" s="1"/>
  <c r="DM204" i="2"/>
  <c r="K32" i="9"/>
  <c r="K32" i="3"/>
  <c r="M37" i="8" s="1"/>
  <c r="AB50" i="2"/>
  <c r="AB74" i="2" s="1"/>
  <c r="AB98" i="2" s="1"/>
  <c r="AB122" i="2" s="1"/>
  <c r="AB146" i="2" s="1"/>
  <c r="K54" i="9"/>
  <c r="EB204" i="2"/>
  <c r="K54" i="3"/>
  <c r="AC37" i="8" s="1"/>
  <c r="AA50" i="2"/>
  <c r="AA74" i="2" s="1"/>
  <c r="AA98" i="2" s="1"/>
  <c r="AA122" i="2" s="1"/>
  <c r="AA146" i="2" s="1"/>
  <c r="J54" i="9"/>
  <c r="T50" i="2"/>
  <c r="T74" i="2" s="1"/>
  <c r="T98" i="2" s="1"/>
  <c r="T122" i="2" s="1"/>
  <c r="T146" i="2" s="1"/>
  <c r="DL204" i="2"/>
  <c r="U51" i="2"/>
  <c r="U75" i="2" s="1"/>
  <c r="U99" i="2" s="1"/>
  <c r="U123" i="2" s="1"/>
  <c r="U147" i="2" s="1"/>
  <c r="DM205" i="2"/>
  <c r="K33" i="9"/>
  <c r="K33" i="3"/>
  <c r="M38" i="8" s="1"/>
  <c r="K20" i="2"/>
  <c r="Q21" i="3" s="1"/>
  <c r="K17" i="2"/>
  <c r="Q18" i="3" s="1"/>
  <c r="K50" i="2"/>
  <c r="Q51" i="3" s="1"/>
  <c r="K52" i="2"/>
  <c r="Q53" i="3" s="1"/>
  <c r="K55" i="2"/>
  <c r="Q56" i="3" s="1"/>
  <c r="K57" i="2"/>
  <c r="Q58" i="3" s="1"/>
  <c r="K69" i="2"/>
  <c r="Z19" i="3" s="1"/>
  <c r="K73" i="2"/>
  <c r="Z23" i="3" s="1"/>
  <c r="K70" i="2"/>
  <c r="Z20" i="3" s="1"/>
  <c r="K80" i="2"/>
  <c r="Z30" i="3" s="1"/>
  <c r="K91" i="2"/>
  <c r="Z41" i="3" s="1"/>
  <c r="K87" i="2"/>
  <c r="Z37" i="3" s="1"/>
  <c r="K85" i="2"/>
  <c r="Z35" i="3" s="1"/>
  <c r="K25" i="2"/>
  <c r="Q26" i="3" s="1"/>
  <c r="K35" i="2"/>
  <c r="Q36" i="3" s="1"/>
  <c r="K51" i="2"/>
  <c r="Q52" i="3" s="1"/>
  <c r="K54" i="2"/>
  <c r="Q55" i="3" s="1"/>
  <c r="K56" i="2"/>
  <c r="Q57" i="3" s="1"/>
  <c r="K64" i="2"/>
  <c r="Z14" i="3" s="1"/>
  <c r="K74" i="2"/>
  <c r="Z24" i="3" s="1"/>
  <c r="K78" i="2"/>
  <c r="Z28" i="3" s="1"/>
  <c r="K79" i="2"/>
  <c r="Z29" i="3" s="1"/>
  <c r="K84" i="2"/>
  <c r="Z34" i="3" s="1"/>
  <c r="K88" i="2"/>
  <c r="Z38" i="3" s="1"/>
  <c r="K90" i="2"/>
  <c r="Z40" i="3" s="1"/>
  <c r="K86" i="2"/>
  <c r="Z36" i="3" s="1"/>
  <c r="K58" i="2"/>
  <c r="Q59" i="3" s="1"/>
  <c r="K60" i="2"/>
  <c r="Q61" i="3" s="1"/>
  <c r="K65" i="2"/>
  <c r="Z15" i="3" s="1"/>
  <c r="K81" i="2"/>
  <c r="Z31" i="3" s="1"/>
  <c r="L56" i="9"/>
  <c r="ED206" i="2"/>
  <c r="M56" i="9"/>
  <c r="M57" i="9"/>
  <c r="EA207" i="2"/>
  <c r="J55" i="3"/>
  <c r="AB38" i="8" s="1"/>
  <c r="J57" i="3"/>
  <c r="AB40" i="8" s="1"/>
  <c r="EC204" i="2"/>
  <c r="L54" i="9"/>
  <c r="ED204" i="2"/>
  <c r="M54" i="9"/>
  <c r="L57" i="9"/>
  <c r="M55" i="3"/>
  <c r="AE38" i="8" s="1"/>
  <c r="M55" i="9"/>
  <c r="L55" i="3"/>
  <c r="AD38" i="8" s="1"/>
  <c r="L55" i="9"/>
  <c r="EA205" i="2"/>
  <c r="ED207" i="2"/>
  <c r="Z17" i="8"/>
  <c r="M57" i="3"/>
  <c r="AE40" i="8" s="1"/>
  <c r="M56" i="3"/>
  <c r="AE39" i="8" s="1"/>
  <c r="EC206" i="2"/>
  <c r="EC205" i="2"/>
  <c r="EC207" i="2"/>
  <c r="L57" i="3"/>
  <c r="AD40" i="8" s="1"/>
  <c r="L56" i="3"/>
  <c r="AD39" i="8" s="1"/>
  <c r="DZ207" i="2"/>
  <c r="M54" i="3"/>
  <c r="AE37" i="8" s="1"/>
  <c r="L54" i="3"/>
  <c r="AD37" i="8" s="1"/>
  <c r="K12" i="2"/>
  <c r="Q13" i="3" s="1"/>
  <c r="K14" i="2"/>
  <c r="Q15" i="3" s="1"/>
  <c r="K15" i="2"/>
  <c r="Q16" i="3" s="1"/>
  <c r="K23" i="2"/>
  <c r="Q24" i="3" s="1"/>
  <c r="K33" i="2"/>
  <c r="Q34" i="3" s="1"/>
  <c r="K38" i="2"/>
  <c r="Q39" i="3" s="1"/>
  <c r="K49" i="2"/>
  <c r="Q50" i="3" s="1"/>
  <c r="ED205" i="2"/>
  <c r="EA204" i="2"/>
  <c r="J54" i="3"/>
  <c r="AB37" i="8" s="1"/>
  <c r="J56" i="3"/>
  <c r="AB39" i="8" s="1"/>
  <c r="EA206" i="2"/>
  <c r="K11" i="2"/>
  <c r="Q12" i="3" s="1"/>
  <c r="K13" i="2"/>
  <c r="Q14" i="3" s="1"/>
  <c r="K19" i="2"/>
  <c r="Q20" i="3" s="1"/>
  <c r="K16" i="2"/>
  <c r="Q17" i="3" s="1"/>
  <c r="K18" i="2"/>
  <c r="Q19" i="3" s="1"/>
  <c r="K21" i="2"/>
  <c r="Q22" i="3" s="1"/>
  <c r="K28" i="2"/>
  <c r="Q29" i="3" s="1"/>
  <c r="K27" i="2"/>
  <c r="Q28" i="3" s="1"/>
  <c r="K26" i="2"/>
  <c r="Q27" i="3" s="1"/>
  <c r="K24" i="2"/>
  <c r="Q25" i="3" s="1"/>
  <c r="K22" i="2"/>
  <c r="Q23" i="3" s="1"/>
  <c r="K30" i="2"/>
  <c r="Q31" i="3" s="1"/>
  <c r="K32" i="2"/>
  <c r="Q33" i="3" s="1"/>
  <c r="K36" i="2"/>
  <c r="Q37" i="3" s="1"/>
  <c r="K29" i="2"/>
  <c r="Q30" i="3" s="1"/>
  <c r="K34" i="2"/>
  <c r="Q35" i="3" s="1"/>
  <c r="K40" i="2"/>
  <c r="Q41" i="3" s="1"/>
  <c r="K42" i="2"/>
  <c r="Q43" i="3" s="1"/>
  <c r="K41" i="2"/>
  <c r="Q42" i="3" s="1"/>
  <c r="K37" i="2"/>
  <c r="Q38" i="3" s="1"/>
  <c r="K44" i="2"/>
  <c r="Q45" i="3" s="1"/>
  <c r="K43" i="2"/>
  <c r="Q44" i="3" s="1"/>
  <c r="K39" i="2"/>
  <c r="Q40" i="3" s="1"/>
  <c r="K45" i="2"/>
  <c r="Q46" i="3" s="1"/>
  <c r="K47" i="2"/>
  <c r="Q48" i="3" s="1"/>
  <c r="K48" i="2"/>
  <c r="Q49" i="3" s="1"/>
  <c r="K46" i="2"/>
  <c r="Q47" i="3" s="1"/>
  <c r="DO205" i="2"/>
  <c r="M33" i="3"/>
  <c r="O38" i="8" s="1"/>
  <c r="DO206" i="2"/>
  <c r="M34" i="3"/>
  <c r="O39" i="8" s="1"/>
  <c r="J32" i="3"/>
  <c r="L37" i="8" s="1"/>
  <c r="L35" i="3"/>
  <c r="N40" i="8" s="1"/>
  <c r="DN207" i="2"/>
  <c r="L33" i="3"/>
  <c r="N38" i="8" s="1"/>
  <c r="DN205" i="2"/>
  <c r="DE184" i="2"/>
  <c r="DO207" i="2"/>
  <c r="M35" i="3"/>
  <c r="O40" i="8" s="1"/>
  <c r="DO204" i="2"/>
  <c r="M32" i="3"/>
  <c r="O37" i="8" s="1"/>
  <c r="J34" i="3"/>
  <c r="L39" i="8" s="1"/>
  <c r="J35" i="3"/>
  <c r="L40" i="8" s="1"/>
  <c r="J33" i="3"/>
  <c r="L38" i="8" s="1"/>
  <c r="L34" i="3"/>
  <c r="N39" i="8" s="1"/>
  <c r="DN206" i="2"/>
  <c r="L32" i="3"/>
  <c r="N37" i="8" s="1"/>
  <c r="DN204" i="2"/>
  <c r="Z34" i="2" l="1"/>
  <c r="Z58" i="2" s="1"/>
  <c r="Z82" i="2" s="1"/>
  <c r="Z106" i="2" s="1"/>
  <c r="Z130" i="2" s="1"/>
  <c r="L8" i="9"/>
  <c r="L8" i="3"/>
  <c r="I8" i="3"/>
  <c r="R42" i="2" l="1"/>
  <c r="R48" i="2"/>
  <c r="R45" i="2"/>
  <c r="R39" i="2"/>
  <c r="R40" i="2"/>
  <c r="R38" i="2"/>
  <c r="R47" i="2"/>
  <c r="R44" i="2"/>
  <c r="R43" i="2"/>
  <c r="R46" i="2"/>
  <c r="R49" i="2"/>
  <c r="R37" i="2"/>
  <c r="R36" i="2"/>
  <c r="R35" i="2"/>
  <c r="R41" i="2"/>
  <c r="R34" i="2"/>
  <c r="R58" i="2" l="1"/>
  <c r="R68" i="2"/>
  <c r="R63" i="2"/>
  <c r="R65" i="2"/>
  <c r="R73" i="2"/>
  <c r="R71" i="2"/>
  <c r="R69" i="2"/>
  <c r="R70" i="2"/>
  <c r="R72" i="2"/>
  <c r="R61" i="2"/>
  <c r="R59" i="2"/>
  <c r="R62" i="2"/>
  <c r="R60" i="2"/>
  <c r="R67" i="2"/>
  <c r="R64" i="2"/>
  <c r="R66" i="2"/>
  <c r="I43" i="3"/>
  <c r="Z26" i="8" s="1"/>
  <c r="I43" i="9"/>
  <c r="DY193" i="2"/>
  <c r="EB193" i="2"/>
  <c r="K43" i="9"/>
  <c r="K43" i="3"/>
  <c r="AC26" i="8" s="1"/>
  <c r="M23" i="9"/>
  <c r="DO195" i="2"/>
  <c r="M23" i="3"/>
  <c r="O28" i="8" s="1"/>
  <c r="I45" i="3"/>
  <c r="Z28" i="8" s="1"/>
  <c r="I45" i="9"/>
  <c r="DY195" i="2"/>
  <c r="EB195" i="2"/>
  <c r="K45" i="3"/>
  <c r="AC28" i="8" s="1"/>
  <c r="K45" i="9"/>
  <c r="DL190" i="2"/>
  <c r="J18" i="9"/>
  <c r="J18" i="3"/>
  <c r="L23" i="8" s="1"/>
  <c r="L19" i="9"/>
  <c r="L19" i="3"/>
  <c r="N24" i="8" s="1"/>
  <c r="DN191" i="2"/>
  <c r="I49" i="9"/>
  <c r="DY199" i="2"/>
  <c r="I49" i="3"/>
  <c r="Z32" i="8" s="1"/>
  <c r="EB199" i="2"/>
  <c r="K49" i="9"/>
  <c r="K49" i="3"/>
  <c r="AC32" i="8" s="1"/>
  <c r="M31" i="3"/>
  <c r="O36" i="8" s="1"/>
  <c r="M31" i="9"/>
  <c r="DO203" i="2"/>
  <c r="EB190" i="2"/>
  <c r="K40" i="9"/>
  <c r="K40" i="3"/>
  <c r="AC23" i="8" s="1"/>
  <c r="J40" i="9"/>
  <c r="EA190" i="2"/>
  <c r="J40" i="3"/>
  <c r="AB23" i="8" s="1"/>
  <c r="I51" i="9"/>
  <c r="DY201" i="2"/>
  <c r="I51" i="3"/>
  <c r="Z34" i="8" s="1"/>
  <c r="EB201" i="2"/>
  <c r="K51" i="9"/>
  <c r="K51" i="3"/>
  <c r="AC34" i="8" s="1"/>
  <c r="DM197" i="2"/>
  <c r="K25" i="3"/>
  <c r="M30" i="8" s="1"/>
  <c r="K25" i="9"/>
  <c r="L23" i="9"/>
  <c r="DN195" i="2"/>
  <c r="L23" i="3"/>
  <c r="N28" i="8" s="1"/>
  <c r="M45" i="9"/>
  <c r="M45" i="3"/>
  <c r="AE28" i="8" s="1"/>
  <c r="ED195" i="2"/>
  <c r="DM189" i="2"/>
  <c r="K17" i="9"/>
  <c r="K17" i="3"/>
  <c r="M22" i="8" s="1"/>
  <c r="L31" i="9"/>
  <c r="L31" i="3"/>
  <c r="N36" i="8" s="1"/>
  <c r="DN203" i="2"/>
  <c r="L40" i="9"/>
  <c r="EC190" i="2"/>
  <c r="L40" i="3"/>
  <c r="AD23" i="8" s="1"/>
  <c r="M51" i="3"/>
  <c r="AE34" i="8" s="1"/>
  <c r="ED201" i="2"/>
  <c r="M51" i="9"/>
  <c r="L28" i="9"/>
  <c r="L28" i="3"/>
  <c r="N33" i="8" s="1"/>
  <c r="DN200" i="2"/>
  <c r="L26" i="9"/>
  <c r="DN198" i="2"/>
  <c r="L26" i="3"/>
  <c r="N31" i="8" s="1"/>
  <c r="DM192" i="2"/>
  <c r="K20" i="3"/>
  <c r="M25" i="8" s="1"/>
  <c r="K20" i="9"/>
  <c r="M53" i="3"/>
  <c r="AE36" i="8" s="1"/>
  <c r="ED203" i="2"/>
  <c r="M53" i="9"/>
  <c r="ED192" i="2"/>
  <c r="M42" i="9"/>
  <c r="M42" i="3"/>
  <c r="AE25" i="8" s="1"/>
  <c r="L21" i="9"/>
  <c r="DN193" i="2"/>
  <c r="L21" i="3"/>
  <c r="N26" i="8" s="1"/>
  <c r="ED202" i="2"/>
  <c r="M52" i="3"/>
  <c r="AE35" i="8" s="1"/>
  <c r="M52" i="9"/>
  <c r="L30" i="3"/>
  <c r="N35" i="8" s="1"/>
  <c r="L30" i="9"/>
  <c r="DN202" i="2"/>
  <c r="ED198" i="2"/>
  <c r="M48" i="9"/>
  <c r="M48" i="3"/>
  <c r="AE31" i="8" s="1"/>
  <c r="M41" i="3"/>
  <c r="AE24" i="8" s="1"/>
  <c r="ED191" i="2"/>
  <c r="M41" i="9"/>
  <c r="M47" i="3"/>
  <c r="AE30" i="8" s="1"/>
  <c r="ED197" i="2"/>
  <c r="M47" i="9"/>
  <c r="H6" i="2"/>
  <c r="J16" i="3"/>
  <c r="L21" i="8" s="1"/>
  <c r="DL188" i="2"/>
  <c r="J16" i="9"/>
  <c r="L17" i="9"/>
  <c r="L17" i="3"/>
  <c r="N22" i="8" s="1"/>
  <c r="DN189" i="2"/>
  <c r="M19" i="9"/>
  <c r="DO191" i="2"/>
  <c r="M19" i="3"/>
  <c r="O24" i="8" s="1"/>
  <c r="M39" i="3"/>
  <c r="AE22" i="8" s="1"/>
  <c r="M39" i="9"/>
  <c r="ED189" i="2"/>
  <c r="J49" i="9"/>
  <c r="J49" i="3"/>
  <c r="AB32" i="8" s="1"/>
  <c r="EA199" i="2"/>
  <c r="J38" i="9"/>
  <c r="J38" i="3"/>
  <c r="AB21" i="8" s="1"/>
  <c r="EA188" i="2"/>
  <c r="J28" i="9"/>
  <c r="J28" i="3"/>
  <c r="L33" i="8" s="1"/>
  <c r="DL200" i="2"/>
  <c r="J26" i="9"/>
  <c r="J26" i="3"/>
  <c r="L31" i="8" s="1"/>
  <c r="DL198" i="2"/>
  <c r="L20" i="9"/>
  <c r="DN192" i="2"/>
  <c r="L20" i="3"/>
  <c r="N25" i="8" s="1"/>
  <c r="EA203" i="2"/>
  <c r="J53" i="9"/>
  <c r="J53" i="3"/>
  <c r="AB36" i="8" s="1"/>
  <c r="J42" i="9"/>
  <c r="J42" i="3"/>
  <c r="AB25" i="8" s="1"/>
  <c r="EA192" i="2"/>
  <c r="J22" i="9"/>
  <c r="DL194" i="2"/>
  <c r="J22" i="3"/>
  <c r="L27" i="8" s="1"/>
  <c r="J21" i="9"/>
  <c r="J21" i="3"/>
  <c r="L26" i="8" s="1"/>
  <c r="DL193" i="2"/>
  <c r="J52" i="9"/>
  <c r="J52" i="3"/>
  <c r="AB35" i="8" s="1"/>
  <c r="EA202" i="2"/>
  <c r="J27" i="9"/>
  <c r="DL199" i="2"/>
  <c r="J27" i="3"/>
  <c r="L32" i="8" s="1"/>
  <c r="DL202" i="2"/>
  <c r="J30" i="9"/>
  <c r="J30" i="3"/>
  <c r="L35" i="8" s="1"/>
  <c r="J48" i="9"/>
  <c r="J48" i="3"/>
  <c r="AB31" i="8" s="1"/>
  <c r="EA198" i="2"/>
  <c r="J41" i="9"/>
  <c r="J41" i="3"/>
  <c r="AB24" i="8" s="1"/>
  <c r="EA191" i="2"/>
  <c r="J47" i="9"/>
  <c r="J47" i="3"/>
  <c r="AB30" i="8" s="1"/>
  <c r="EA197" i="2"/>
  <c r="J24" i="9"/>
  <c r="DL196" i="2"/>
  <c r="J24" i="3"/>
  <c r="L29" i="8" s="1"/>
  <c r="L16" i="9"/>
  <c r="DN188" i="2"/>
  <c r="L16" i="3"/>
  <c r="N21" i="8" s="1"/>
  <c r="DM195" i="2"/>
  <c r="K23" i="9"/>
  <c r="K23" i="3"/>
  <c r="M28" i="8" s="1"/>
  <c r="M17" i="9"/>
  <c r="DO189" i="2"/>
  <c r="M17" i="3"/>
  <c r="O22" i="8" s="1"/>
  <c r="DM191" i="2"/>
  <c r="K19" i="3"/>
  <c r="M24" i="8" s="1"/>
  <c r="K19" i="9"/>
  <c r="L39" i="9"/>
  <c r="EC189" i="2"/>
  <c r="L39" i="3"/>
  <c r="AD22" i="8" s="1"/>
  <c r="EB189" i="2"/>
  <c r="K39" i="9"/>
  <c r="K39" i="3"/>
  <c r="AC22" i="8" s="1"/>
  <c r="I38" i="3"/>
  <c r="Z21" i="8" s="1"/>
  <c r="DY188" i="2"/>
  <c r="I38" i="9"/>
  <c r="EC188" i="2"/>
  <c r="L38" i="9"/>
  <c r="L38" i="3"/>
  <c r="AD21" i="8" s="1"/>
  <c r="DM200" i="2"/>
  <c r="K28" i="3"/>
  <c r="M33" i="8" s="1"/>
  <c r="K28" i="9"/>
  <c r="DO197" i="2"/>
  <c r="M25" i="3"/>
  <c r="O30" i="8" s="1"/>
  <c r="M25" i="9"/>
  <c r="I44" i="3"/>
  <c r="Z27" i="8" s="1"/>
  <c r="I44" i="9"/>
  <c r="DY194" i="2"/>
  <c r="EB194" i="2"/>
  <c r="K44" i="9"/>
  <c r="K44" i="3"/>
  <c r="AC27" i="8" s="1"/>
  <c r="M43" i="3"/>
  <c r="AE26" i="8" s="1"/>
  <c r="M43" i="9"/>
  <c r="ED193" i="2"/>
  <c r="ED200" i="2"/>
  <c r="M50" i="9"/>
  <c r="M50" i="3"/>
  <c r="AE33" i="8" s="1"/>
  <c r="DJ188" i="2"/>
  <c r="S34" i="2"/>
  <c r="I16" i="9"/>
  <c r="I16" i="3"/>
  <c r="J21" i="8" s="1"/>
  <c r="DM190" i="2"/>
  <c r="K18" i="3"/>
  <c r="M23" i="8" s="1"/>
  <c r="K18" i="9"/>
  <c r="S37" i="2"/>
  <c r="DJ191" i="2"/>
  <c r="I19" i="9"/>
  <c r="I19" i="3"/>
  <c r="J24" i="8" s="1"/>
  <c r="I39" i="3"/>
  <c r="Z22" i="8" s="1"/>
  <c r="I39" i="9"/>
  <c r="DY189" i="2"/>
  <c r="M49" i="9"/>
  <c r="ED199" i="2"/>
  <c r="M49" i="3"/>
  <c r="AE32" i="8" s="1"/>
  <c r="ED188" i="2"/>
  <c r="M38" i="3"/>
  <c r="AE21" i="8" s="1"/>
  <c r="M38" i="9"/>
  <c r="L25" i="9"/>
  <c r="DN197" i="2"/>
  <c r="L25" i="3"/>
  <c r="N30" i="8" s="1"/>
  <c r="M44" i="3"/>
  <c r="AE27" i="8" s="1"/>
  <c r="M44" i="9"/>
  <c r="ED194" i="2"/>
  <c r="L29" i="9"/>
  <c r="L29" i="3"/>
  <c r="N34" i="8" s="1"/>
  <c r="DN201" i="2"/>
  <c r="L22" i="9"/>
  <c r="DN194" i="2"/>
  <c r="L22" i="3"/>
  <c r="N27" i="8" s="1"/>
  <c r="L27" i="9"/>
  <c r="L27" i="3"/>
  <c r="N32" i="8" s="1"/>
  <c r="DN199" i="2"/>
  <c r="L24" i="9"/>
  <c r="L24" i="3"/>
  <c r="N29" i="8" s="1"/>
  <c r="DN196" i="2"/>
  <c r="J43" i="9"/>
  <c r="J43" i="3"/>
  <c r="AB26" i="8" s="1"/>
  <c r="EA193" i="2"/>
  <c r="J50" i="9"/>
  <c r="J50" i="3"/>
  <c r="AB33" i="8" s="1"/>
  <c r="EA200" i="2"/>
  <c r="J23" i="9"/>
  <c r="DL195" i="2"/>
  <c r="J23" i="3"/>
  <c r="L28" i="8" s="1"/>
  <c r="J45" i="9"/>
  <c r="J45" i="3"/>
  <c r="AB28" i="8" s="1"/>
  <c r="EA195" i="2"/>
  <c r="L18" i="3"/>
  <c r="N23" i="8" s="1"/>
  <c r="DN190" i="2"/>
  <c r="L18" i="9"/>
  <c r="J31" i="9"/>
  <c r="DL203" i="2"/>
  <c r="J31" i="3"/>
  <c r="L36" i="8" s="1"/>
  <c r="I40" i="9"/>
  <c r="I40" i="3"/>
  <c r="Z23" i="8" s="1"/>
  <c r="DY190" i="2"/>
  <c r="J51" i="9"/>
  <c r="J51" i="3"/>
  <c r="AB34" i="8" s="1"/>
  <c r="EA201" i="2"/>
  <c r="J25" i="9"/>
  <c r="J25" i="3"/>
  <c r="L30" i="8" s="1"/>
  <c r="DL197" i="2"/>
  <c r="J44" i="9"/>
  <c r="J44" i="3"/>
  <c r="AB27" i="8" s="1"/>
  <c r="EA194" i="2"/>
  <c r="J29" i="9"/>
  <c r="J29" i="3"/>
  <c r="L34" i="8" s="1"/>
  <c r="DL201" i="2"/>
  <c r="EC193" i="2"/>
  <c r="L43" i="3"/>
  <c r="AD26" i="8" s="1"/>
  <c r="L43" i="9"/>
  <c r="L50" i="3"/>
  <c r="AD33" i="8" s="1"/>
  <c r="EC200" i="2"/>
  <c r="L50" i="9"/>
  <c r="M16" i="9"/>
  <c r="M16" i="3"/>
  <c r="O21" i="8" s="1"/>
  <c r="DO188" i="2"/>
  <c r="I23" i="9"/>
  <c r="DJ195" i="2"/>
  <c r="I23" i="3"/>
  <c r="J28" i="8" s="1"/>
  <c r="S41" i="2"/>
  <c r="L45" i="3"/>
  <c r="AD28" i="8" s="1"/>
  <c r="EC195" i="2"/>
  <c r="L45" i="9"/>
  <c r="S35" i="2"/>
  <c r="DJ189" i="2"/>
  <c r="I17" i="9"/>
  <c r="I17" i="3"/>
  <c r="J22" i="8" s="1"/>
  <c r="S36" i="2"/>
  <c r="I18" i="3"/>
  <c r="J23" i="8" s="1"/>
  <c r="DJ190" i="2"/>
  <c r="I18" i="9"/>
  <c r="J19" i="9"/>
  <c r="J19" i="3"/>
  <c r="L24" i="8" s="1"/>
  <c r="DL191" i="2"/>
  <c r="J39" i="9"/>
  <c r="J39" i="3"/>
  <c r="AB22" i="8" s="1"/>
  <c r="EA189" i="2"/>
  <c r="EC199" i="2"/>
  <c r="L49" i="9"/>
  <c r="L49" i="3"/>
  <c r="AD32" i="8" s="1"/>
  <c r="EB188" i="2"/>
  <c r="K38" i="9"/>
  <c r="K38" i="3"/>
  <c r="AC21" i="8" s="1"/>
  <c r="I31" i="9"/>
  <c r="DJ203" i="2"/>
  <c r="I31" i="3"/>
  <c r="J36" i="8" s="1"/>
  <c r="S49" i="2"/>
  <c r="M40" i="3"/>
  <c r="AE23" i="8" s="1"/>
  <c r="M40" i="9"/>
  <c r="ED190" i="2"/>
  <c r="EC201" i="2"/>
  <c r="L51" i="3"/>
  <c r="AD34" i="8" s="1"/>
  <c r="L51" i="9"/>
  <c r="I28" i="3"/>
  <c r="J33" i="8" s="1"/>
  <c r="DJ200" i="2"/>
  <c r="I28" i="9"/>
  <c r="S46" i="2"/>
  <c r="I25" i="9"/>
  <c r="DJ197" i="2"/>
  <c r="S43" i="2"/>
  <c r="I25" i="3"/>
  <c r="J30" i="8" s="1"/>
  <c r="L44" i="9"/>
  <c r="L44" i="3"/>
  <c r="AD27" i="8" s="1"/>
  <c r="EC194" i="2"/>
  <c r="I26" i="9"/>
  <c r="I26" i="3"/>
  <c r="J31" i="8" s="1"/>
  <c r="S44" i="2"/>
  <c r="DJ198" i="2"/>
  <c r="I29" i="3"/>
  <c r="J34" i="8" s="1"/>
  <c r="I29" i="9"/>
  <c r="DJ201" i="2"/>
  <c r="S47" i="2"/>
  <c r="I20" i="3"/>
  <c r="J25" i="8" s="1"/>
  <c r="S38" i="2"/>
  <c r="DJ192" i="2"/>
  <c r="I20" i="9"/>
  <c r="L53" i="9"/>
  <c r="L53" i="3"/>
  <c r="AD36" i="8" s="1"/>
  <c r="EC203" i="2"/>
  <c r="EC192" i="2"/>
  <c r="L42" i="9"/>
  <c r="L42" i="3"/>
  <c r="AD25" i="8" s="1"/>
  <c r="I22" i="9"/>
  <c r="S40" i="2"/>
  <c r="I22" i="3"/>
  <c r="J27" i="8" s="1"/>
  <c r="DJ194" i="2"/>
  <c r="I21" i="3"/>
  <c r="J26" i="8" s="1"/>
  <c r="I21" i="9"/>
  <c r="DJ193" i="2"/>
  <c r="S39" i="2"/>
  <c r="L52" i="9"/>
  <c r="EC202" i="2"/>
  <c r="L52" i="3"/>
  <c r="AD35" i="8" s="1"/>
  <c r="I27" i="9"/>
  <c r="DJ199" i="2"/>
  <c r="I27" i="3"/>
  <c r="J32" i="8" s="1"/>
  <c r="S45" i="2"/>
  <c r="I30" i="3"/>
  <c r="J35" i="8" s="1"/>
  <c r="I30" i="9"/>
  <c r="DJ202" i="2"/>
  <c r="S48" i="2"/>
  <c r="L48" i="3"/>
  <c r="AD31" i="8" s="1"/>
  <c r="L48" i="9"/>
  <c r="EC198" i="2"/>
  <c r="EB191" i="2"/>
  <c r="K41" i="9"/>
  <c r="K41" i="3"/>
  <c r="AC24" i="8" s="1"/>
  <c r="L47" i="9"/>
  <c r="L47" i="3"/>
  <c r="AD30" i="8" s="1"/>
  <c r="EC197" i="2"/>
  <c r="DJ196" i="2"/>
  <c r="I24" i="9"/>
  <c r="S42" i="2"/>
  <c r="I24" i="3"/>
  <c r="J29" i="8" s="1"/>
  <c r="I50" i="3"/>
  <c r="Z33" i="8" s="1"/>
  <c r="DY200" i="2"/>
  <c r="I50" i="9"/>
  <c r="EB200" i="2"/>
  <c r="K50" i="9"/>
  <c r="K50" i="3"/>
  <c r="AC33" i="8" s="1"/>
  <c r="DM188" i="2"/>
  <c r="K16" i="9"/>
  <c r="K16" i="3"/>
  <c r="M21" i="8" s="1"/>
  <c r="J17" i="9"/>
  <c r="DL189" i="2"/>
  <c r="J17" i="3"/>
  <c r="L22" i="8" s="1"/>
  <c r="M18" i="3"/>
  <c r="O23" i="8" s="1"/>
  <c r="DO190" i="2"/>
  <c r="M18" i="9"/>
  <c r="DM203" i="2"/>
  <c r="K31" i="9"/>
  <c r="K31" i="3"/>
  <c r="M36" i="8" s="1"/>
  <c r="M28" i="9"/>
  <c r="DO200" i="2"/>
  <c r="M28" i="3"/>
  <c r="O33" i="8" s="1"/>
  <c r="DM198" i="2"/>
  <c r="K26" i="9"/>
  <c r="K26" i="3"/>
  <c r="M31" i="8" s="1"/>
  <c r="M26" i="9"/>
  <c r="DO198" i="2"/>
  <c r="M26" i="3"/>
  <c r="O31" i="8" s="1"/>
  <c r="DM201" i="2"/>
  <c r="K29" i="3"/>
  <c r="M34" i="8" s="1"/>
  <c r="K29" i="9"/>
  <c r="M29" i="9"/>
  <c r="M29" i="3"/>
  <c r="O34" i="8" s="1"/>
  <c r="DO201" i="2"/>
  <c r="J20" i="9"/>
  <c r="J20" i="3"/>
  <c r="L25" i="8" s="1"/>
  <c r="DL192" i="2"/>
  <c r="M20" i="9"/>
  <c r="M20" i="3"/>
  <c r="O25" i="8" s="1"/>
  <c r="DO192" i="2"/>
  <c r="I53" i="9"/>
  <c r="DY203" i="2"/>
  <c r="I53" i="3"/>
  <c r="Z36" i="8" s="1"/>
  <c r="EB203" i="2"/>
  <c r="K53" i="3"/>
  <c r="AC36" i="8" s="1"/>
  <c r="K53" i="9"/>
  <c r="I42" i="3"/>
  <c r="Z25" i="8" s="1"/>
  <c r="DY192" i="2"/>
  <c r="I42" i="9"/>
  <c r="EB192" i="2"/>
  <c r="K42" i="9"/>
  <c r="K42" i="3"/>
  <c r="AC25" i="8" s="1"/>
  <c r="DM194" i="2"/>
  <c r="K22" i="3"/>
  <c r="M27" i="8" s="1"/>
  <c r="K22" i="9"/>
  <c r="M22" i="9"/>
  <c r="M22" i="3"/>
  <c r="O27" i="8" s="1"/>
  <c r="DO194" i="2"/>
  <c r="DM193" i="2"/>
  <c r="K21" i="9"/>
  <c r="K21" i="3"/>
  <c r="M26" i="8" s="1"/>
  <c r="M21" i="3"/>
  <c r="O26" i="8" s="1"/>
  <c r="M21" i="9"/>
  <c r="DO193" i="2"/>
  <c r="I52" i="9"/>
  <c r="I52" i="3"/>
  <c r="Z35" i="8" s="1"/>
  <c r="DY202" i="2"/>
  <c r="EB202" i="2"/>
  <c r="K52" i="3"/>
  <c r="AC35" i="8" s="1"/>
  <c r="K52" i="9"/>
  <c r="DM199" i="2"/>
  <c r="K27" i="3"/>
  <c r="M32" i="8" s="1"/>
  <c r="K27" i="9"/>
  <c r="M27" i="9"/>
  <c r="M27" i="3"/>
  <c r="O32" i="8" s="1"/>
  <c r="DO199" i="2"/>
  <c r="DM202" i="2"/>
  <c r="K30" i="9"/>
  <c r="K30" i="3"/>
  <c r="M35" i="8" s="1"/>
  <c r="DO202" i="2"/>
  <c r="M30" i="9"/>
  <c r="M30" i="3"/>
  <c r="O35" i="8" s="1"/>
  <c r="I48" i="3"/>
  <c r="Z31" i="8" s="1"/>
  <c r="DY198" i="2"/>
  <c r="I48" i="9"/>
  <c r="EB198" i="2"/>
  <c r="K48" i="9"/>
  <c r="K48" i="3"/>
  <c r="AC31" i="8" s="1"/>
  <c r="I41" i="3"/>
  <c r="Z24" i="8" s="1"/>
  <c r="I41" i="9"/>
  <c r="DY191" i="2"/>
  <c r="L41" i="9"/>
  <c r="L41" i="3"/>
  <c r="AD24" i="8" s="1"/>
  <c r="EC191" i="2"/>
  <c r="I47" i="9"/>
  <c r="I47" i="3"/>
  <c r="Z30" i="8" s="1"/>
  <c r="DY197" i="2"/>
  <c r="EB197" i="2"/>
  <c r="K47" i="3"/>
  <c r="AC30" i="8" s="1"/>
  <c r="K47" i="9"/>
  <c r="DM196" i="2"/>
  <c r="K24" i="9"/>
  <c r="K24" i="3"/>
  <c r="M29" i="8" s="1"/>
  <c r="M24" i="9"/>
  <c r="DO196" i="2"/>
  <c r="M24" i="3"/>
  <c r="O29" i="8" s="1"/>
  <c r="R90" i="2" l="1"/>
  <c r="R86" i="2"/>
  <c r="R94" i="2"/>
  <c r="R89" i="2"/>
  <c r="R88" i="2"/>
  <c r="R83" i="2"/>
  <c r="R93" i="2"/>
  <c r="R87" i="2"/>
  <c r="R91" i="2"/>
  <c r="R85" i="2"/>
  <c r="R95" i="2"/>
  <c r="R92" i="2"/>
  <c r="R84" i="2"/>
  <c r="R96" i="2"/>
  <c r="R97" i="2"/>
  <c r="R82" i="2"/>
  <c r="S69" i="2"/>
  <c r="S64" i="2"/>
  <c r="S71" i="2"/>
  <c r="S67" i="2"/>
  <c r="S66" i="2"/>
  <c r="S72" i="2"/>
  <c r="S68" i="2"/>
  <c r="S73" i="2"/>
  <c r="S60" i="2"/>
  <c r="S59" i="2"/>
  <c r="S65" i="2"/>
  <c r="S58" i="2"/>
  <c r="S70" i="2"/>
  <c r="S61" i="2"/>
  <c r="S63" i="2"/>
  <c r="S62" i="2"/>
  <c r="H1" i="2"/>
  <c r="S50" i="2"/>
  <c r="R116" i="2" l="1"/>
  <c r="R140" i="2" s="1"/>
  <c r="R113" i="2"/>
  <c r="R137" i="2" s="1"/>
  <c r="R121" i="2"/>
  <c r="R145" i="2" s="1"/>
  <c r="R117" i="2"/>
  <c r="R141" i="2" s="1"/>
  <c r="R120" i="2"/>
  <c r="R144" i="2" s="1"/>
  <c r="R109" i="2"/>
  <c r="R133" i="2" s="1"/>
  <c r="R107" i="2"/>
  <c r="R131" i="2" s="1"/>
  <c r="R110" i="2"/>
  <c r="R134" i="2" s="1"/>
  <c r="R106" i="2"/>
  <c r="R130" i="2" s="1"/>
  <c r="R111" i="2"/>
  <c r="R135" i="2" s="1"/>
  <c r="R119" i="2"/>
  <c r="R143" i="2" s="1"/>
  <c r="R118" i="2"/>
  <c r="R142" i="2" s="1"/>
  <c r="R108" i="2"/>
  <c r="R132" i="2" s="1"/>
  <c r="R115" i="2"/>
  <c r="R139" i="2" s="1"/>
  <c r="R112" i="2"/>
  <c r="R136" i="2" s="1"/>
  <c r="R114" i="2"/>
  <c r="R138" i="2" s="1"/>
  <c r="S94" i="2"/>
  <c r="S118" i="2" s="1"/>
  <c r="S142" i="2" s="1"/>
  <c r="S84" i="2"/>
  <c r="S90" i="2"/>
  <c r="S114" i="2" s="1"/>
  <c r="S138" i="2" s="1"/>
  <c r="S86" i="2"/>
  <c r="S82" i="2"/>
  <c r="S106" i="2" s="1"/>
  <c r="S130" i="2" s="1"/>
  <c r="S97" i="2"/>
  <c r="S91" i="2"/>
  <c r="S115" i="2" s="1"/>
  <c r="S139" i="2" s="1"/>
  <c r="S95" i="2"/>
  <c r="S87" i="2"/>
  <c r="S111" i="2" s="1"/>
  <c r="S135" i="2" s="1"/>
  <c r="S89" i="2"/>
  <c r="S92" i="2"/>
  <c r="S116" i="2" s="1"/>
  <c r="S140" i="2" s="1"/>
  <c r="S85" i="2"/>
  <c r="S83" i="2"/>
  <c r="S107" i="2" s="1"/>
  <c r="S131" i="2" s="1"/>
  <c r="S96" i="2"/>
  <c r="S88" i="2"/>
  <c r="S112" i="2" s="1"/>
  <c r="S136" i="2" s="1"/>
  <c r="S93" i="2"/>
  <c r="S74" i="2"/>
  <c r="I7" i="9"/>
  <c r="DI182" i="2"/>
  <c r="I15" i="8"/>
  <c r="I7" i="3"/>
  <c r="S113" i="2" l="1"/>
  <c r="S137" i="2" s="1"/>
  <c r="S109" i="2"/>
  <c r="S133" i="2" s="1"/>
  <c r="S110" i="2"/>
  <c r="S134" i="2" s="1"/>
  <c r="S117" i="2"/>
  <c r="S141" i="2" s="1"/>
  <c r="S119" i="2"/>
  <c r="S143" i="2" s="1"/>
  <c r="S108" i="2"/>
  <c r="S132" i="2" s="1"/>
  <c r="S120" i="2"/>
  <c r="S144" i="2" s="1"/>
  <c r="S121" i="2"/>
  <c r="S145" i="2" s="1"/>
  <c r="S98" i="2"/>
  <c r="S122" i="2" l="1"/>
  <c r="S146" i="2" s="1"/>
  <c r="BC569" i="4" l="1"/>
  <c r="R29" i="8"/>
  <c r="B46" i="3"/>
  <c r="B46" i="9"/>
  <c r="S29" i="8" l="1"/>
  <c r="BD569" i="4"/>
  <c r="C46" i="9"/>
  <c r="C46" i="3"/>
  <c r="Y18" i="2" l="1"/>
  <c r="A46" i="3"/>
  <c r="A46" i="9"/>
  <c r="P29" i="8"/>
  <c r="BA569" i="4"/>
  <c r="AC18" i="2" l="1"/>
  <c r="Y42" i="2"/>
  <c r="Y66" i="2" s="1"/>
  <c r="Y90" i="2" s="1"/>
  <c r="Y114" i="2" s="1"/>
  <c r="Y138" i="2" s="1"/>
  <c r="AA18" i="2"/>
  <c r="Z18" i="2"/>
  <c r="AB18" i="2"/>
  <c r="AD18" i="2"/>
  <c r="I46" i="9" l="1"/>
  <c r="DY196" i="2"/>
  <c r="Z26" i="2"/>
  <c r="Z42" i="2"/>
  <c r="Z66" i="2" s="1"/>
  <c r="Z90" i="2" s="1"/>
  <c r="Z114" i="2" s="1"/>
  <c r="Z138" i="2" s="1"/>
  <c r="I46" i="3"/>
  <c r="Z29" i="8" s="1"/>
  <c r="J46" i="9"/>
  <c r="J46" i="3"/>
  <c r="AB29" i="8" s="1"/>
  <c r="EA196" i="2"/>
  <c r="P6" i="2"/>
  <c r="AA42" i="2"/>
  <c r="AA66" i="2" s="1"/>
  <c r="AA90" i="2" s="1"/>
  <c r="AA114" i="2" s="1"/>
  <c r="AA138" i="2" s="1"/>
  <c r="M46" i="9"/>
  <c r="AD42" i="2"/>
  <c r="AD66" i="2" s="1"/>
  <c r="AD90" i="2" s="1"/>
  <c r="AD114" i="2" s="1"/>
  <c r="AD138" i="2" s="1"/>
  <c r="M46" i="3"/>
  <c r="AE29" i="8" s="1"/>
  <c r="ED196" i="2"/>
  <c r="K46" i="9"/>
  <c r="EB196" i="2"/>
  <c r="K46" i="3"/>
  <c r="AC29" i="8" s="1"/>
  <c r="AB42" i="2"/>
  <c r="AB66" i="2" s="1"/>
  <c r="AB90" i="2" s="1"/>
  <c r="AB114" i="2" s="1"/>
  <c r="AB138" i="2" s="1"/>
  <c r="L46" i="3"/>
  <c r="AD29" i="8" s="1"/>
  <c r="AC42" i="2"/>
  <c r="AC66" i="2" s="1"/>
  <c r="AC90" i="2" s="1"/>
  <c r="AC114" i="2" s="1"/>
  <c r="AC138" i="2" s="1"/>
  <c r="L46" i="9"/>
  <c r="EC196" i="2"/>
  <c r="J1" i="2" l="1"/>
  <c r="Z50" i="2"/>
  <c r="Z74" i="2" s="1"/>
  <c r="Z98" i="2" s="1"/>
  <c r="Z122" i="2" s="1"/>
  <c r="Z146" i="2" s="1"/>
  <c r="L7" i="3" l="1"/>
  <c r="DK182" i="2"/>
  <c r="K15" i="8"/>
  <c r="L7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sueshin</author>
  </authors>
  <commentList>
    <comment ref="B2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特定の日付にする場合は、直接入力</t>
        </r>
      </text>
    </comment>
    <comment ref="B3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特定の日付にする場合は、直接入力</t>
        </r>
      </text>
    </comment>
    <comment ref="B4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特定の日付にする場合は、直接入力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sueshin</author>
  </authors>
  <commentList>
    <comment ref="B4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各period終了時の合計得点を直接入力</t>
        </r>
      </text>
    </comment>
    <comment ref="J4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各period終了時の合計得点を直接入力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sueshin</author>
  </authors>
  <commentList>
    <comment ref="C15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入力と①ｽｺｱ重ね印刷で前半の得点入力がない場合は、空欄で印刷されます。</t>
        </r>
      </text>
    </comment>
    <comment ref="E15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入力と①ｽｺｱ重ね印刷で前半の得点入力がない場合は、空欄で印刷されます。</t>
        </r>
      </text>
    </comment>
  </commentList>
</comments>
</file>

<file path=xl/sharedStrings.xml><?xml version="1.0" encoding="utf-8"?>
<sst xmlns="http://schemas.openxmlformats.org/spreadsheetml/2006/main" count="619" uniqueCount="230">
  <si>
    <t>Japan</t>
    <phoneticPr fontId="1"/>
  </si>
  <si>
    <t>Handball</t>
    <phoneticPr fontId="1"/>
  </si>
  <si>
    <t>Association</t>
    <phoneticPr fontId="1"/>
  </si>
  <si>
    <t>ブロック大会</t>
    <rPh sb="4" eb="6">
      <t>タイカイ</t>
    </rPh>
    <phoneticPr fontId="1"/>
  </si>
  <si>
    <t>都道府県大会</t>
    <rPh sb="0" eb="4">
      <t>トドウフケン</t>
    </rPh>
    <rPh sb="4" eb="6">
      <t>タイカイ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</si>
  <si>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</si>
  <si>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</si>
  <si>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学生</t>
    <rPh sb="0" eb="2">
      <t>ガクセイ</t>
    </rPh>
    <phoneticPr fontId="1"/>
  </si>
  <si>
    <t>高専</t>
    <rPh sb="0" eb="2">
      <t>コウセン</t>
    </rPh>
    <phoneticPr fontId="1"/>
  </si>
  <si>
    <t>小学生</t>
    <rPh sb="0" eb="3">
      <t>ショウガクセイ</t>
    </rPh>
    <phoneticPr fontId="1"/>
  </si>
  <si>
    <t>全国大会</t>
    <rPh sb="0" eb="2">
      <t>ゼンコク</t>
    </rPh>
    <rPh sb="2" eb="4">
      <t>タイカイ</t>
    </rPh>
    <phoneticPr fontId="1"/>
  </si>
  <si>
    <t>社会人</t>
    <rPh sb="0" eb="3">
      <t>シャカイジン</t>
    </rPh>
    <phoneticPr fontId="1"/>
  </si>
  <si>
    <t>高体連</t>
    <rPh sb="0" eb="3">
      <t>コウタイレン</t>
    </rPh>
    <phoneticPr fontId="1"/>
  </si>
  <si>
    <t>中体連</t>
    <rPh sb="0" eb="3">
      <t>チュウタイレン</t>
    </rPh>
    <phoneticPr fontId="1"/>
  </si>
  <si>
    <t>公式記録用紙</t>
    <rPh sb="0" eb="2">
      <t>コウシキ</t>
    </rPh>
    <rPh sb="2" eb="4">
      <t>キロク</t>
    </rPh>
    <rPh sb="4" eb="6">
      <t>ヨウシ</t>
    </rPh>
    <phoneticPr fontId="1"/>
  </si>
  <si>
    <t>大会名</t>
    <rPh sb="0" eb="3">
      <t>タイカイメイ</t>
    </rPh>
    <phoneticPr fontId="1"/>
  </si>
  <si>
    <t>試合
番号</t>
    <rPh sb="0" eb="2">
      <t>シアイ</t>
    </rPh>
    <rPh sb="3" eb="5">
      <t>バンゴウ</t>
    </rPh>
    <phoneticPr fontId="1"/>
  </si>
  <si>
    <t>○</t>
  </si>
  <si>
    <t>Ａ</t>
    <phoneticPr fontId="1"/>
  </si>
  <si>
    <t>Ｂ</t>
    <phoneticPr fontId="1"/>
  </si>
  <si>
    <t>都道府県</t>
    <rPh sb="0" eb="4">
      <t>トドウフケン</t>
    </rPh>
    <phoneticPr fontId="1"/>
  </si>
  <si>
    <t>市町村</t>
    <rPh sb="0" eb="3">
      <t>シチョウソン</t>
    </rPh>
    <phoneticPr fontId="1"/>
  </si>
  <si>
    <t>会場</t>
    <rPh sb="0" eb="2">
      <t>カイジョウ</t>
    </rPh>
    <phoneticPr fontId="1"/>
  </si>
  <si>
    <t>年月日</t>
    <rPh sb="0" eb="3">
      <t>ネンガッピ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</si>
  <si>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</si>
  <si>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</si>
  <si>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</si>
  <si>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（</t>
    <phoneticPr fontId="1"/>
  </si>
  <si>
    <t>）</t>
    <phoneticPr fontId="1"/>
  </si>
  <si>
    <t>回戦</t>
    <rPh sb="0" eb="2">
      <t>カイセン</t>
    </rPh>
    <phoneticPr fontId="1"/>
  </si>
  <si>
    <t>前半</t>
    <rPh sb="0" eb="2">
      <t>ゼンハン</t>
    </rPh>
    <phoneticPr fontId="1"/>
  </si>
  <si>
    <t>最終
結果</t>
    <rPh sb="0" eb="2">
      <t>サイシュウ</t>
    </rPh>
    <rPh sb="3" eb="5">
      <t>ケッカ</t>
    </rPh>
    <phoneticPr fontId="1"/>
  </si>
  <si>
    <t>第１
延長</t>
    <rPh sb="0" eb="1">
      <t>ダイ</t>
    </rPh>
    <rPh sb="3" eb="5">
      <t>エンチョウ</t>
    </rPh>
    <phoneticPr fontId="1"/>
  </si>
  <si>
    <t>第２
延長</t>
    <rPh sb="0" eb="1">
      <t>ダイ</t>
    </rPh>
    <rPh sb="3" eb="5">
      <t>エンチョウ</t>
    </rPh>
    <phoneticPr fontId="1"/>
  </si>
  <si>
    <t>7mｽﾛｰ
ｺﾝﾃｽﾄ</t>
    <phoneticPr fontId="1"/>
  </si>
  <si>
    <t>7m得点/総数</t>
    <rPh sb="2" eb="4">
      <t>トクテン</t>
    </rPh>
    <rPh sb="5" eb="7">
      <t>ソウスウ</t>
    </rPh>
    <phoneticPr fontId="1"/>
  </si>
  <si>
    <t>チームタイムアウト</t>
    <phoneticPr fontId="1"/>
  </si>
  <si>
    <t>No.</t>
    <phoneticPr fontId="1"/>
  </si>
  <si>
    <t>DR</t>
    <phoneticPr fontId="1"/>
  </si>
  <si>
    <t>D</t>
    <phoneticPr fontId="1"/>
  </si>
  <si>
    <t>2'</t>
    <phoneticPr fontId="1"/>
  </si>
  <si>
    <t>W</t>
    <phoneticPr fontId="1"/>
  </si>
  <si>
    <t>Ｇ</t>
    <phoneticPr fontId="1"/>
  </si>
  <si>
    <t>チーム役員Ａ署名</t>
    <rPh sb="3" eb="5">
      <t>ヤクイン</t>
    </rPh>
    <rPh sb="6" eb="8">
      <t>ショメイ</t>
    </rPh>
    <phoneticPr fontId="1"/>
  </si>
  <si>
    <t>特記事項</t>
    <rPh sb="0" eb="2">
      <t>トッキ</t>
    </rPh>
    <rPh sb="2" eb="4">
      <t>ジコウ</t>
    </rPh>
    <phoneticPr fontId="1"/>
  </si>
  <si>
    <t>レフェリー</t>
    <phoneticPr fontId="1"/>
  </si>
  <si>
    <t>ＴＤ</t>
    <phoneticPr fontId="1"/>
  </si>
  <si>
    <t>得点(G),警告（W),退場(2),失格(D),報告書付き失格(DR)特記事項に報告書として内容を記入</t>
  </si>
  <si>
    <t>背番</t>
    <rPh sb="0" eb="1">
      <t>セ</t>
    </rPh>
    <rPh sb="1" eb="2">
      <t>バン</t>
    </rPh>
    <phoneticPr fontId="1"/>
  </si>
  <si>
    <t>結果</t>
    <rPh sb="0" eb="2">
      <t>ケッカ</t>
    </rPh>
    <phoneticPr fontId="1"/>
  </si>
  <si>
    <t>得点</t>
    <rPh sb="0" eb="2">
      <t>トクテン</t>
    </rPh>
    <phoneticPr fontId="1"/>
  </si>
  <si>
    <t>A</t>
    <phoneticPr fontId="1"/>
  </si>
  <si>
    <t>時間</t>
    <rPh sb="0" eb="2">
      <t>ジカン</t>
    </rPh>
    <phoneticPr fontId="1"/>
  </si>
  <si>
    <t>背番号</t>
    <rPh sb="0" eb="1">
      <t>セ</t>
    </rPh>
    <rPh sb="1" eb="2">
      <t>バン</t>
    </rPh>
    <rPh sb="2" eb="3">
      <t>ゴウ</t>
    </rPh>
    <phoneticPr fontId="1"/>
  </si>
  <si>
    <t>チーム</t>
    <phoneticPr fontId="1"/>
  </si>
  <si>
    <t xml:space="preserve">  Japan Handball Association</t>
    <phoneticPr fontId="1"/>
  </si>
  <si>
    <t>会場名</t>
    <rPh sb="0" eb="2">
      <t>カイジョウ</t>
    </rPh>
    <rPh sb="2" eb="3">
      <t>メイ</t>
    </rPh>
    <phoneticPr fontId="1"/>
  </si>
  <si>
    <t>記録用紙
ランニングスコア</t>
    <phoneticPr fontId="1"/>
  </si>
  <si>
    <t>Ａ</t>
    <phoneticPr fontId="1"/>
  </si>
  <si>
    <t>Ｂ</t>
    <phoneticPr fontId="1"/>
  </si>
  <si>
    <t>VS</t>
    <phoneticPr fontId="1"/>
  </si>
  <si>
    <t>－</t>
    <phoneticPr fontId="1"/>
  </si>
  <si>
    <t>7mTC</t>
    <phoneticPr fontId="1"/>
  </si>
  <si>
    <t>列1</t>
  </si>
  <si>
    <t>背番号2</t>
    <rPh sb="0" eb="4">
      <t>セバンゴウ2</t>
    </rPh>
    <phoneticPr fontId="1"/>
  </si>
  <si>
    <t>結果3</t>
    <rPh sb="0" eb="3">
      <t>ケッカ3</t>
    </rPh>
    <phoneticPr fontId="1"/>
  </si>
  <si>
    <t>得点2</t>
    <rPh sb="0" eb="3">
      <t>トクテン2</t>
    </rPh>
    <phoneticPr fontId="1"/>
  </si>
  <si>
    <t>結果3</t>
    <rPh sb="0" eb="3">
      <t>ケッカ3</t>
    </rPh>
    <phoneticPr fontId="1"/>
  </si>
  <si>
    <t>背番4</t>
    <rPh sb="0" eb="1">
      <t>セバン4</t>
    </rPh>
    <phoneticPr fontId="1"/>
  </si>
  <si>
    <t>男子</t>
  </si>
  <si>
    <t>Ａチーム</t>
    <phoneticPr fontId="1"/>
  </si>
  <si>
    <t>Ｂチーム</t>
    <phoneticPr fontId="1"/>
  </si>
  <si>
    <t>選手</t>
    <rPh sb="0" eb="2">
      <t>センシュ</t>
    </rPh>
    <phoneticPr fontId="1"/>
  </si>
  <si>
    <t>背番号</t>
    <rPh sb="0" eb="1">
      <t>セ</t>
    </rPh>
    <rPh sb="1" eb="3">
      <t>バンゴウ</t>
    </rPh>
    <phoneticPr fontId="1"/>
  </si>
  <si>
    <t>背番号</t>
    <rPh sb="0" eb="3">
      <t>セバンゴウ</t>
    </rPh>
    <phoneticPr fontId="1"/>
  </si>
  <si>
    <t>役員</t>
    <rPh sb="0" eb="2">
      <t>ヤクイン</t>
    </rPh>
    <phoneticPr fontId="1"/>
  </si>
  <si>
    <t>Ａ</t>
    <phoneticPr fontId="1"/>
  </si>
  <si>
    <t>対</t>
    <rPh sb="0" eb="1">
      <t>タイ</t>
    </rPh>
    <phoneticPr fontId="1"/>
  </si>
  <si>
    <t>B</t>
    <phoneticPr fontId="1"/>
  </si>
  <si>
    <t>G</t>
    <phoneticPr fontId="1"/>
  </si>
  <si>
    <t>得点</t>
    <rPh sb="0" eb="2">
      <t>トクテン</t>
    </rPh>
    <phoneticPr fontId="1"/>
  </si>
  <si>
    <t>S</t>
    <phoneticPr fontId="1"/>
  </si>
  <si>
    <t>W</t>
    <phoneticPr fontId="1"/>
  </si>
  <si>
    <t>D</t>
    <phoneticPr fontId="1"/>
  </si>
  <si>
    <t>DR</t>
    <phoneticPr fontId="1"/>
  </si>
  <si>
    <t>○</t>
    <phoneticPr fontId="1"/>
  </si>
  <si>
    <t>×</t>
    <phoneticPr fontId="1"/>
  </si>
  <si>
    <t>A結果</t>
    <rPh sb="1" eb="3">
      <t>ケッカ</t>
    </rPh>
    <phoneticPr fontId="1"/>
  </si>
  <si>
    <t>B結果</t>
    <rPh sb="1" eb="3">
      <t>ケッカ</t>
    </rPh>
    <phoneticPr fontId="1"/>
  </si>
  <si>
    <t>あ</t>
    <phoneticPr fontId="1"/>
  </si>
  <si>
    <t>ﾏﾙ</t>
    <phoneticPr fontId="1"/>
  </si>
  <si>
    <t>ﾊﾞﾂ</t>
    <phoneticPr fontId="1"/>
  </si>
  <si>
    <t>ビ</t>
    <phoneticPr fontId="1"/>
  </si>
  <si>
    <t>前半</t>
    <rPh sb="0" eb="2">
      <t>ゼンハン</t>
    </rPh>
    <phoneticPr fontId="1"/>
  </si>
  <si>
    <t>後半</t>
    <rPh sb="0" eb="2">
      <t>コウハン</t>
    </rPh>
    <phoneticPr fontId="1"/>
  </si>
  <si>
    <t>7mTC</t>
  </si>
  <si>
    <t>7mTC</t>
    <phoneticPr fontId="1"/>
  </si>
  <si>
    <t>B</t>
    <phoneticPr fontId="1"/>
  </si>
  <si>
    <t>T</t>
    <phoneticPr fontId="1"/>
  </si>
  <si>
    <t>前後</t>
    <rPh sb="0" eb="2">
      <t>ゼンゴ</t>
    </rPh>
    <phoneticPr fontId="1"/>
  </si>
  <si>
    <t>period</t>
  </si>
  <si>
    <t>特記事項</t>
    <rPh sb="0" eb="2">
      <t>トッキ</t>
    </rPh>
    <rPh sb="2" eb="4">
      <t>ジコウ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</si>
  <si>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</si>
  <si>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</si>
  <si>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</si>
  <si>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曜</t>
    <rPh sb="0" eb="1">
      <t>ヨウ</t>
    </rPh>
    <phoneticPr fontId="1"/>
  </si>
  <si>
    <t>年月日</t>
    <rPh sb="0" eb="3">
      <t>ネンガッピ</t>
    </rPh>
    <phoneticPr fontId="1"/>
  </si>
  <si>
    <t>会場名</t>
    <rPh sb="0" eb="2">
      <t>カイジョウ</t>
    </rPh>
    <rPh sb="2" eb="3">
      <t>メイ</t>
    </rPh>
    <phoneticPr fontId="1"/>
  </si>
  <si>
    <t>性別</t>
    <rPh sb="0" eb="2">
      <t>セイベツ</t>
    </rPh>
    <phoneticPr fontId="1"/>
  </si>
  <si>
    <t>回戦</t>
    <rPh sb="0" eb="2">
      <t>カイセン</t>
    </rPh>
    <phoneticPr fontId="1"/>
  </si>
  <si>
    <t>都道府県</t>
    <rPh sb="0" eb="4">
      <t>トドウフケン</t>
    </rPh>
    <phoneticPr fontId="1"/>
  </si>
  <si>
    <t>市町村</t>
    <rPh sb="0" eb="3">
      <t>シチョウソン</t>
    </rPh>
    <phoneticPr fontId="1"/>
  </si>
  <si>
    <t>山口県</t>
    <rPh sb="0" eb="3">
      <t>ヤマグチケン</t>
    </rPh>
    <phoneticPr fontId="1"/>
  </si>
  <si>
    <t>大会名</t>
    <rPh sb="0" eb="3">
      <t>タイカイメイ</t>
    </rPh>
    <phoneticPr fontId="1"/>
  </si>
  <si>
    <t>オフィシャル席</t>
    <rPh sb="6" eb="7">
      <t>セキ</t>
    </rPh>
    <phoneticPr fontId="1"/>
  </si>
  <si>
    <t>審判員</t>
    <rPh sb="0" eb="3">
      <t>シンパンイン</t>
    </rPh>
    <phoneticPr fontId="1"/>
  </si>
  <si>
    <t>タイムアウト
(直接入力)</t>
    <rPh sb="8" eb="10">
      <t>チョクセツ</t>
    </rPh>
    <rPh sb="10" eb="12">
      <t>ニュウリョク</t>
    </rPh>
    <phoneticPr fontId="1"/>
  </si>
  <si>
    <t>警告</t>
    <rPh sb="0" eb="2">
      <t>ケイコク</t>
    </rPh>
    <phoneticPr fontId="1"/>
  </si>
  <si>
    <t>列1</t>
    <phoneticPr fontId="1"/>
  </si>
  <si>
    <r>
      <rPr>
        <sz val="12"/>
        <color theme="1"/>
        <rFont val="ＭＳ Ｐゴシック"/>
        <family val="3"/>
        <charset val="128"/>
      </rPr>
      <t>時間</t>
    </r>
    <rPh sb="0" eb="2">
      <t>ジカン</t>
    </rPh>
    <phoneticPr fontId="1"/>
  </si>
  <si>
    <t>Ref</t>
    <phoneticPr fontId="1"/>
  </si>
  <si>
    <t>試合番号</t>
    <rPh sb="0" eb="2">
      <t>シアイ</t>
    </rPh>
    <rPh sb="2" eb="4">
      <t>バンゴウ</t>
    </rPh>
    <phoneticPr fontId="1"/>
  </si>
  <si>
    <t>主将</t>
    <rPh sb="0" eb="2">
      <t>シュショウ</t>
    </rPh>
    <phoneticPr fontId="1"/>
  </si>
  <si>
    <t>スローオフ</t>
    <phoneticPr fontId="1"/>
  </si>
  <si>
    <t>前　半</t>
    <rPh sb="0" eb="1">
      <t>マエ</t>
    </rPh>
    <rPh sb="2" eb="3">
      <t>ハン</t>
    </rPh>
    <phoneticPr fontId="1"/>
  </si>
  <si>
    <t>C</t>
    <phoneticPr fontId="1"/>
  </si>
  <si>
    <t>延長</t>
    <rPh sb="0" eb="2">
      <t>エンチョウ</t>
    </rPh>
    <phoneticPr fontId="1"/>
  </si>
  <si>
    <t>延長1前</t>
    <rPh sb="0" eb="2">
      <t>エンチョウ</t>
    </rPh>
    <rPh sb="3" eb="4">
      <t>マエ</t>
    </rPh>
    <phoneticPr fontId="1"/>
  </si>
  <si>
    <t>延長1後</t>
    <rPh sb="0" eb="2">
      <t>エンチョウ</t>
    </rPh>
    <rPh sb="3" eb="4">
      <t>ウシ</t>
    </rPh>
    <phoneticPr fontId="1"/>
  </si>
  <si>
    <t>延長2前</t>
    <rPh sb="0" eb="2">
      <t>エンチョウ</t>
    </rPh>
    <rPh sb="3" eb="4">
      <t>ゼン</t>
    </rPh>
    <phoneticPr fontId="1"/>
  </si>
  <si>
    <t>延長2後</t>
    <rPh sb="0" eb="2">
      <t>エンチョウ</t>
    </rPh>
    <rPh sb="3" eb="4">
      <t>コウ</t>
    </rPh>
    <phoneticPr fontId="1"/>
  </si>
  <si>
    <t>あ</t>
    <phoneticPr fontId="1"/>
  </si>
  <si>
    <t>ビ</t>
    <phoneticPr fontId="1"/>
  </si>
  <si>
    <t>得点のみ</t>
    <rPh sb="0" eb="2">
      <t>トクテン</t>
    </rPh>
    <phoneticPr fontId="1"/>
  </si>
  <si>
    <t>緊急時</t>
    <rPh sb="0" eb="3">
      <t>キンキュウジ</t>
    </rPh>
    <phoneticPr fontId="1"/>
  </si>
  <si>
    <t>チーム名、選手名簿集計</t>
    <rPh sb="3" eb="4">
      <t>メイ</t>
    </rPh>
    <rPh sb="5" eb="7">
      <t>センシュ</t>
    </rPh>
    <rPh sb="7" eb="9">
      <t>メイボ</t>
    </rPh>
    <rPh sb="9" eb="11">
      <t>シュウケイ</t>
    </rPh>
    <phoneticPr fontId="1"/>
  </si>
  <si>
    <t>特記
事項</t>
    <rPh sb="0" eb="2">
      <t>トッキ</t>
    </rPh>
    <rPh sb="3" eb="5">
      <t>ジコウ</t>
    </rPh>
    <phoneticPr fontId="1"/>
  </si>
  <si>
    <t>1行あたり最大56文字</t>
    <rPh sb="1" eb="2">
      <t>ギョウ</t>
    </rPh>
    <rPh sb="5" eb="7">
      <t>サイダイ</t>
    </rPh>
    <rPh sb="9" eb="11">
      <t>モジ</t>
    </rPh>
    <phoneticPr fontId="1"/>
  </si>
  <si>
    <t>◎シート保護の解除パスワードは設定していません。
チーム役員、選手の登録は解除して入力してください。</t>
    <rPh sb="4" eb="6">
      <t>ホゴ</t>
    </rPh>
    <rPh sb="7" eb="9">
      <t>カイジョ</t>
    </rPh>
    <rPh sb="15" eb="17">
      <t>セッテイ</t>
    </rPh>
    <rPh sb="28" eb="30">
      <t>ヤクイン</t>
    </rPh>
    <rPh sb="31" eb="33">
      <t>センシュ</t>
    </rPh>
    <rPh sb="34" eb="36">
      <t>トウロク</t>
    </rPh>
    <rPh sb="37" eb="39">
      <t>カイジョ</t>
    </rPh>
    <rPh sb="41" eb="43">
      <t>ニュウリョク</t>
    </rPh>
    <phoneticPr fontId="1"/>
  </si>
  <si>
    <t>回戦</t>
  </si>
  <si>
    <t>審判員</t>
    <rPh sb="0" eb="3">
      <t>シンパンイン</t>
    </rPh>
    <phoneticPr fontId="1"/>
  </si>
  <si>
    <t>ＴＤ</t>
    <phoneticPr fontId="1"/>
  </si>
  <si>
    <t>(公財)日本ハンドボール協会  　</t>
    <phoneticPr fontId="1"/>
  </si>
  <si>
    <t>商１</t>
    <rPh sb="0" eb="1">
      <t>ショウ</t>
    </rPh>
    <phoneticPr fontId="1"/>
  </si>
  <si>
    <t xml:space="preserve">  Japan Handball Association</t>
    <phoneticPr fontId="1"/>
  </si>
  <si>
    <t>（</t>
    <phoneticPr fontId="1"/>
  </si>
  <si>
    <t>Ａ</t>
    <phoneticPr fontId="1"/>
  </si>
  <si>
    <t>VS</t>
    <phoneticPr fontId="1"/>
  </si>
  <si>
    <t>Ｂ</t>
    <phoneticPr fontId="1"/>
  </si>
  <si>
    <t>－</t>
    <phoneticPr fontId="1"/>
  </si>
  <si>
    <t>スローオフ</t>
    <phoneticPr fontId="1"/>
  </si>
  <si>
    <t>A</t>
    <phoneticPr fontId="1"/>
  </si>
  <si>
    <t>2枚目</t>
    <rPh sb="1" eb="3">
      <t>マイメ</t>
    </rPh>
    <phoneticPr fontId="1"/>
  </si>
  <si>
    <t>Ｂ</t>
    <phoneticPr fontId="1"/>
  </si>
  <si>
    <t>－</t>
    <phoneticPr fontId="1"/>
  </si>
  <si>
    <t>No.</t>
    <phoneticPr fontId="1"/>
  </si>
  <si>
    <t>Ｇ</t>
    <phoneticPr fontId="1"/>
  </si>
  <si>
    <t>2'</t>
    <phoneticPr fontId="1"/>
  </si>
  <si>
    <t>DR</t>
    <phoneticPr fontId="1"/>
  </si>
  <si>
    <t>No.</t>
    <phoneticPr fontId="1"/>
  </si>
  <si>
    <t>Ｇ</t>
    <phoneticPr fontId="1"/>
  </si>
  <si>
    <t>2'</t>
    <phoneticPr fontId="1"/>
  </si>
  <si>
    <t>D</t>
    <phoneticPr fontId="1"/>
  </si>
  <si>
    <t>DR</t>
    <phoneticPr fontId="1"/>
  </si>
  <si>
    <t>Ref</t>
    <phoneticPr fontId="1"/>
  </si>
  <si>
    <t>c</t>
  </si>
  <si>
    <t>W</t>
    <phoneticPr fontId="1"/>
  </si>
  <si>
    <t>下関市</t>
  </si>
  <si>
    <t>第45回全国高校選抜大会山口県予選会兼第27回中国高校新人大会山口県予選会</t>
    <rPh sb="0" eb="1">
      <t>ダイ</t>
    </rPh>
    <rPh sb="3" eb="4">
      <t>カイ</t>
    </rPh>
    <rPh sb="4" eb="6">
      <t>ゼンコク</t>
    </rPh>
    <rPh sb="6" eb="8">
      <t>コウコウ</t>
    </rPh>
    <rPh sb="8" eb="10">
      <t>センバツ</t>
    </rPh>
    <rPh sb="10" eb="12">
      <t>タイカイ</t>
    </rPh>
    <rPh sb="12" eb="14">
      <t>ヤマグチ</t>
    </rPh>
    <rPh sb="14" eb="15">
      <t>ケン</t>
    </rPh>
    <rPh sb="15" eb="17">
      <t>ヨセン</t>
    </rPh>
    <rPh sb="17" eb="18">
      <t>カイ</t>
    </rPh>
    <rPh sb="18" eb="19">
      <t>ケン</t>
    </rPh>
    <rPh sb="19" eb="20">
      <t>ダイ</t>
    </rPh>
    <rPh sb="22" eb="23">
      <t>カイ</t>
    </rPh>
    <rPh sb="23" eb="25">
      <t>チュウゴク</t>
    </rPh>
    <rPh sb="25" eb="27">
      <t>コウコウ</t>
    </rPh>
    <rPh sb="27" eb="29">
      <t>シンジン</t>
    </rPh>
    <rPh sb="29" eb="31">
      <t>タイカイ</t>
    </rPh>
    <rPh sb="31" eb="34">
      <t>ヤマグチケン</t>
    </rPh>
    <rPh sb="34" eb="37">
      <t>ヨセンカイ</t>
    </rPh>
    <phoneticPr fontId="1"/>
  </si>
  <si>
    <t>下関市体育館</t>
  </si>
  <si>
    <t>役員氏名</t>
    <rPh sb="0" eb="2">
      <t>ヤクイン</t>
    </rPh>
    <rPh sb="2" eb="4">
      <t>シメイ</t>
    </rPh>
    <phoneticPr fontId="1"/>
  </si>
  <si>
    <t>選手氏名</t>
    <rPh sb="0" eb="2">
      <t>センシュ</t>
    </rPh>
    <rPh sb="2" eb="4">
      <t>シメイ</t>
    </rPh>
    <phoneticPr fontId="1"/>
  </si>
  <si>
    <t>ＭＯ</t>
    <phoneticPr fontId="1"/>
  </si>
  <si>
    <t>済南学院高校</t>
    <rPh sb="0" eb="2">
      <t>セイナン</t>
    </rPh>
    <rPh sb="2" eb="4">
      <t>ガクイン</t>
    </rPh>
    <rPh sb="4" eb="6">
      <t>コウコウ</t>
    </rPh>
    <phoneticPr fontId="1"/>
  </si>
  <si>
    <t>済南学院</t>
    <rPh sb="0" eb="2">
      <t>セイナン</t>
    </rPh>
    <rPh sb="2" eb="4">
      <t>ガクイン</t>
    </rPh>
    <phoneticPr fontId="1"/>
  </si>
  <si>
    <t>長門 一の宮</t>
  </si>
  <si>
    <t>長門 湯本</t>
  </si>
  <si>
    <t>長門 長沢</t>
  </si>
  <si>
    <t>長門 本山</t>
  </si>
  <si>
    <t>長門 古市</t>
  </si>
  <si>
    <t>長門 二見</t>
  </si>
  <si>
    <t>長門 粟野</t>
  </si>
  <si>
    <t>長門 三隅</t>
  </si>
  <si>
    <t>長門 大井</t>
  </si>
  <si>
    <t>宇賀 本郷</t>
    <rPh sb="0" eb="2">
      <t>ウガ</t>
    </rPh>
    <rPh sb="3" eb="5">
      <t>ホンゴウ</t>
    </rPh>
    <phoneticPr fontId="1"/>
  </si>
  <si>
    <t>石見 横田</t>
    <rPh sb="0" eb="2">
      <t>イワミ</t>
    </rPh>
    <rPh sb="3" eb="5">
      <t>ヨコタ</t>
    </rPh>
    <phoneticPr fontId="1"/>
  </si>
  <si>
    <t>石見 津田</t>
    <rPh sb="0" eb="2">
      <t>イワミ</t>
    </rPh>
    <rPh sb="3" eb="5">
      <t>ツダ</t>
    </rPh>
    <phoneticPr fontId="1"/>
  </si>
  <si>
    <t>三保 三隅</t>
    <rPh sb="0" eb="2">
      <t>ミホ</t>
    </rPh>
    <rPh sb="3" eb="5">
      <t>ミスミ</t>
    </rPh>
    <phoneticPr fontId="1"/>
  </si>
  <si>
    <t>梶栗 郷台地</t>
    <rPh sb="0" eb="1">
      <t>カジ</t>
    </rPh>
    <rPh sb="1" eb="2">
      <t>クリ</t>
    </rPh>
    <rPh sb="3" eb="4">
      <t>ゴウ</t>
    </rPh>
    <rPh sb="4" eb="6">
      <t>ダイチ</t>
    </rPh>
    <phoneticPr fontId="1"/>
  </si>
  <si>
    <t>宇田 郷</t>
    <rPh sb="0" eb="2">
      <t>ウダ</t>
    </rPh>
    <rPh sb="3" eb="4">
      <t>ゴウ</t>
    </rPh>
    <phoneticPr fontId="1"/>
  </si>
  <si>
    <t>戸田 小浜</t>
    <rPh sb="0" eb="2">
      <t>トダ</t>
    </rPh>
    <rPh sb="3" eb="4">
      <t>オ</t>
    </rPh>
    <rPh sb="4" eb="5">
      <t>ハマ</t>
    </rPh>
    <phoneticPr fontId="1"/>
  </si>
  <si>
    <t>最上農業高校</t>
    <rPh sb="0" eb="2">
      <t>サイジョウ</t>
    </rPh>
    <rPh sb="2" eb="4">
      <t>ノウギョウ</t>
    </rPh>
    <rPh sb="4" eb="6">
      <t>コウコウ</t>
    </rPh>
    <phoneticPr fontId="1"/>
  </si>
  <si>
    <t>最上農業</t>
    <rPh sb="0" eb="2">
      <t>サイジョウ</t>
    </rPh>
    <rPh sb="2" eb="4">
      <t>ノウギョウ</t>
    </rPh>
    <phoneticPr fontId="1"/>
  </si>
  <si>
    <t>周防 佐山</t>
  </si>
  <si>
    <t>周防 花岡</t>
  </si>
  <si>
    <t>周防 下郷</t>
  </si>
  <si>
    <t>周防 高森</t>
  </si>
  <si>
    <t>周防 久保</t>
  </si>
  <si>
    <t>湯田 温泉</t>
    <rPh sb="0" eb="2">
      <t>ユダ</t>
    </rPh>
    <rPh sb="3" eb="5">
      <t>オンセン</t>
    </rPh>
    <phoneticPr fontId="1"/>
  </si>
  <si>
    <t>宇部 岬</t>
    <rPh sb="0" eb="2">
      <t>ウベ</t>
    </rPh>
    <rPh sb="3" eb="4">
      <t>ミサキ</t>
    </rPh>
    <phoneticPr fontId="1"/>
  </si>
  <si>
    <t>宇部 新川</t>
    <rPh sb="0" eb="2">
      <t>ウベ</t>
    </rPh>
    <rPh sb="3" eb="5">
      <t>シンカワ</t>
    </rPh>
    <phoneticPr fontId="1"/>
  </si>
  <si>
    <t>小野田 港</t>
    <rPh sb="0" eb="3">
      <t>オノダ</t>
    </rPh>
    <rPh sb="4" eb="5">
      <t>ミナト</t>
    </rPh>
    <phoneticPr fontId="1"/>
  </si>
  <si>
    <t>浜 河内</t>
    <rPh sb="0" eb="1">
      <t>ハマ</t>
    </rPh>
    <rPh sb="2" eb="4">
      <t>コウチ</t>
    </rPh>
    <phoneticPr fontId="1"/>
  </si>
  <si>
    <t>守内 かさ神</t>
    <rPh sb="0" eb="1">
      <t>モリ</t>
    </rPh>
    <rPh sb="1" eb="2">
      <t>ウチ</t>
    </rPh>
    <rPh sb="5" eb="6">
      <t>カミ</t>
    </rPh>
    <phoneticPr fontId="1"/>
  </si>
  <si>
    <t>清流 新岩国</t>
    <rPh sb="0" eb="2">
      <t>セイリュウ</t>
    </rPh>
    <rPh sb="3" eb="6">
      <t>シンイワクニ</t>
    </rPh>
    <phoneticPr fontId="1"/>
  </si>
  <si>
    <t>和木 厚保</t>
    <rPh sb="0" eb="2">
      <t>ワキ</t>
    </rPh>
    <phoneticPr fontId="1"/>
  </si>
  <si>
    <t>戸田 生野屋</t>
    <rPh sb="0" eb="2">
      <t>ヘタ</t>
    </rPh>
    <phoneticPr fontId="1"/>
  </si>
  <si>
    <t>目出 特牛</t>
    <rPh sb="3" eb="5">
      <t>コットイ</t>
    </rPh>
    <phoneticPr fontId="1"/>
  </si>
  <si>
    <t>幡生 厚東</t>
    <rPh sb="3" eb="5">
      <t>コトウ</t>
    </rPh>
    <phoneticPr fontId="1"/>
  </si>
  <si>
    <t>阿川 湯玉</t>
    <rPh sb="0" eb="2">
      <t>アガワ</t>
    </rPh>
    <rPh sb="3" eb="5">
      <t>ユタマ</t>
    </rPh>
    <phoneticPr fontId="1"/>
  </si>
  <si>
    <t>黒井 村</t>
    <rPh sb="0" eb="2">
      <t>クロイ</t>
    </rPh>
    <rPh sb="3" eb="4">
      <t>ムラ</t>
    </rPh>
    <phoneticPr fontId="1"/>
  </si>
  <si>
    <t>雀田 居能</t>
    <rPh sb="0" eb="2">
      <t>スズメダ</t>
    </rPh>
    <rPh sb="3" eb="5">
      <t>イノウ</t>
    </rPh>
    <phoneticPr fontId="1"/>
  </si>
  <si>
    <t>黄波戸 仙崎</t>
    <rPh sb="0" eb="3">
      <t>キワド</t>
    </rPh>
    <rPh sb="4" eb="6">
      <t>センザキ</t>
    </rPh>
    <phoneticPr fontId="1"/>
  </si>
  <si>
    <t>飯井 三見</t>
    <rPh sb="0" eb="2">
      <t>イイ</t>
    </rPh>
    <rPh sb="3" eb="5">
      <t>サンミ</t>
    </rPh>
    <phoneticPr fontId="1"/>
  </si>
  <si>
    <t>玉江 越ケ浜</t>
    <rPh sb="0" eb="2">
      <t>タマエ</t>
    </rPh>
    <rPh sb="3" eb="6">
      <t>コシガハマ</t>
    </rPh>
    <phoneticPr fontId="1"/>
  </si>
  <si>
    <t>奈古 木与</t>
    <rPh sb="0" eb="2">
      <t>ナゴ</t>
    </rPh>
    <rPh sb="3" eb="5">
      <t>キヨ</t>
    </rPh>
    <phoneticPr fontId="1"/>
  </si>
  <si>
    <t>須佐 江崎</t>
    <rPh sb="0" eb="2">
      <t>スサ</t>
    </rPh>
    <rPh sb="3" eb="5">
      <t>エサキ</t>
    </rPh>
    <phoneticPr fontId="1"/>
  </si>
  <si>
    <t>南 中川</t>
    <rPh sb="0" eb="1">
      <t>ミナミ</t>
    </rPh>
    <rPh sb="2" eb="4">
      <t>ナカガワ</t>
    </rPh>
    <phoneticPr fontId="1"/>
  </si>
  <si>
    <t>南 岩国</t>
  </si>
  <si>
    <t>東 新川</t>
  </si>
  <si>
    <t>東 萩</t>
    <rPh sb="0" eb="1">
      <t>ヒガシ</t>
    </rPh>
    <rPh sb="2" eb="3">
      <t>ハギ</t>
    </rPh>
    <phoneticPr fontId="1"/>
  </si>
  <si>
    <t>西 岩国</t>
    <rPh sb="0" eb="1">
      <t>ニシ</t>
    </rPh>
    <rPh sb="2" eb="4">
      <t>イワクニ</t>
    </rPh>
    <phoneticPr fontId="1"/>
  </si>
  <si>
    <t>東 新川</t>
    <phoneticPr fontId="1"/>
  </si>
  <si>
    <t>南 岩国</t>
    <phoneticPr fontId="1"/>
  </si>
  <si>
    <t>抽選No</t>
    <rPh sb="0" eb="2">
      <t>チュウセン</t>
    </rPh>
    <phoneticPr fontId="1"/>
  </si>
  <si>
    <t>参加チーム名</t>
    <rPh sb="0" eb="2">
      <t>サンカ</t>
    </rPh>
    <rPh sb="5" eb="6">
      <t>メイ</t>
    </rPh>
    <phoneticPr fontId="1"/>
  </si>
  <si>
    <t>チーム略名</t>
    <rPh sb="3" eb="4">
      <t>リャク</t>
    </rPh>
    <rPh sb="4" eb="5">
      <t>メイ</t>
    </rPh>
    <phoneticPr fontId="1"/>
  </si>
  <si>
    <t>主将</t>
    <rPh sb="0" eb="2">
      <t>シュショウ</t>
    </rPh>
    <phoneticPr fontId="1"/>
  </si>
  <si>
    <t>c</t>
    <phoneticPr fontId="1"/>
  </si>
  <si>
    <t>直接入力</t>
    <rPh sb="0" eb="4">
      <t>チョクセツニュウリョク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</si>
</sst>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"/>
    <numFmt numFmtId="177" formatCode="0;\-0;;@"/>
    <numFmt numFmtId="178" formatCode="aaa"/>
    <numFmt numFmtId="179" formatCode="m"/>
    <numFmt numFmtId="180" formatCode="d"/>
    <numFmt numFmtId="181" formatCode="yyyy"/>
  </numFmts>
  <fonts count="4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indexed="8"/>
      <name val="ＭＳ Ｐゴシック"/>
      <family val="3"/>
    </font>
    <font>
      <sz val="12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12"/>
      <color theme="1"/>
      <name val="Tahoma"/>
      <family val="2"/>
    </font>
    <font>
      <sz val="12"/>
      <name val="Tahoma"/>
      <family val="2"/>
    </font>
    <font>
      <sz val="12"/>
      <color theme="1"/>
      <name val="Meiryo UI"/>
      <family val="3"/>
      <charset val="128"/>
    </font>
    <font>
      <sz val="12"/>
      <name val="Meiryo UI"/>
      <family val="3"/>
      <charset val="128"/>
    </font>
    <font>
      <sz val="12"/>
      <color theme="1"/>
      <name val="HGSｺﾞｼｯｸE"/>
      <family val="3"/>
      <charset val="128"/>
    </font>
    <font>
      <sz val="12"/>
      <name val="HGSｺﾞｼｯｸE"/>
      <family val="3"/>
      <charset val="128"/>
    </font>
    <font>
      <sz val="9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7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sz val="6"/>
      <color theme="1"/>
      <name val="Meiryo UI"/>
      <family val="3"/>
      <charset val="128"/>
    </font>
    <font>
      <sz val="10.5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0.5"/>
      <name val="Meiryo UI"/>
      <family val="3"/>
      <charset val="128"/>
    </font>
    <font>
      <sz val="10.5"/>
      <color theme="0"/>
      <name val="Meiryo UI"/>
      <family val="3"/>
      <charset val="128"/>
    </font>
    <font>
      <sz val="22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Meiryo UI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Tahoma"/>
      <family val="2"/>
    </font>
    <font>
      <sz val="16"/>
      <color theme="1"/>
      <name val="Tahoma"/>
      <family val="2"/>
    </font>
    <font>
      <sz val="8.5"/>
      <color theme="1"/>
      <name val="Meiryo UI"/>
      <family val="3"/>
      <charset val="128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rgb="FFFF0000"/>
      <name val="ＭＳ Ｐゴシック"/>
      <family val="2"/>
      <charset val="128"/>
      <scheme val="minor"/>
    </font>
    <font>
      <sz val="8"/>
      <color rgb="FFFF0000"/>
      <name val="ＭＳ Ｐゴシック"/>
      <family val="3"/>
      <charset val="128"/>
      <scheme val="minor"/>
    </font>
    <font>
      <sz val="11"/>
      <name val="HGSｺﾞｼｯｸM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0"/>
      <name val="ＭＳ Ｐゴシック"/>
      <family val="2"/>
      <charset val="128"/>
      <scheme val="minor"/>
    </font>
    <font>
      <b/>
      <sz val="9"/>
      <color indexed="81"/>
      <name val="ＭＳ Ｐゴシック"/>
      <family val="3"/>
      <charset val="128"/>
    </font>
    <font>
      <sz val="10"/>
      <name val="ＭＳ Ｐゴシック"/>
      <family val="3"/>
      <charset val="12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99FFCC"/>
        <bgColor indexed="64"/>
      </patternFill>
    </fill>
  </fills>
  <borders count="1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 style="thin">
        <color indexed="64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indexed="64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auto="1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auto="1"/>
      </top>
      <bottom style="medium">
        <color auto="1"/>
      </bottom>
      <diagonal/>
    </border>
    <border>
      <left style="hair">
        <color indexed="64"/>
      </left>
      <right style="hair">
        <color indexed="64"/>
      </right>
      <top style="medium">
        <color auto="1"/>
      </top>
      <bottom style="medium">
        <color auto="1"/>
      </bottom>
      <diagonal/>
    </border>
    <border>
      <left style="hair">
        <color indexed="64"/>
      </left>
      <right style="medium">
        <color indexed="64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7" fillId="0" borderId="0" applyFill="0" applyProtection="0"/>
  </cellStyleXfs>
  <cellXfs count="588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19" xfId="0" applyFont="1" applyBorder="1">
      <alignment vertical="center"/>
    </xf>
    <xf numFmtId="0" fontId="5" fillId="0" borderId="0" xfId="0" applyFont="1">
      <alignment vertical="center"/>
    </xf>
    <xf numFmtId="0" fontId="5" fillId="0" borderId="18" xfId="0" applyFont="1" applyBorder="1">
      <alignment vertical="center"/>
    </xf>
    <xf numFmtId="49" fontId="5" fillId="0" borderId="0" xfId="0" applyNumberFormat="1" applyFont="1" applyAlignment="1">
      <alignment horizontal="center" vertical="center"/>
    </xf>
    <xf numFmtId="0" fontId="5" fillId="0" borderId="1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4" fillId="0" borderId="19" xfId="0" applyFont="1" applyBorder="1">
      <alignment vertical="center"/>
    </xf>
    <xf numFmtId="0" fontId="5" fillId="0" borderId="19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8" xfId="0" applyFont="1" applyBorder="1">
      <alignment vertical="center"/>
    </xf>
    <xf numFmtId="0" fontId="5" fillId="0" borderId="1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0" fontId="5" fillId="0" borderId="64" xfId="0" applyFont="1" applyBorder="1" applyAlignment="1">
      <alignment horizontal="center" vertical="center"/>
    </xf>
    <xf numFmtId="0" fontId="5" fillId="0" borderId="65" xfId="0" applyFont="1" applyBorder="1" applyAlignment="1">
      <alignment horizontal="center" vertical="center"/>
    </xf>
    <xf numFmtId="0" fontId="4" fillId="0" borderId="66" xfId="0" applyFont="1" applyBorder="1" applyAlignment="1">
      <alignment horizontal="center" vertical="center"/>
    </xf>
    <xf numFmtId="0" fontId="5" fillId="0" borderId="68" xfId="0" applyFont="1" applyBorder="1" applyAlignment="1">
      <alignment horizontal="center" vertical="center"/>
    </xf>
    <xf numFmtId="0" fontId="5" fillId="0" borderId="66" xfId="0" applyFont="1" applyBorder="1" applyAlignment="1">
      <alignment horizontal="center" vertical="center"/>
    </xf>
    <xf numFmtId="0" fontId="4" fillId="0" borderId="68" xfId="0" applyFont="1" applyBorder="1" applyAlignment="1">
      <alignment horizontal="center" vertical="center"/>
    </xf>
    <xf numFmtId="0" fontId="5" fillId="0" borderId="69" xfId="0" applyFont="1" applyBorder="1" applyAlignment="1">
      <alignment horizontal="center" vertical="center"/>
    </xf>
    <xf numFmtId="0" fontId="5" fillId="0" borderId="70" xfId="0" applyFont="1" applyBorder="1" applyAlignment="1">
      <alignment horizontal="center" vertical="center"/>
    </xf>
    <xf numFmtId="0" fontId="5" fillId="0" borderId="71" xfId="0" applyFont="1" applyBorder="1" applyAlignment="1">
      <alignment horizontal="center" vertical="center"/>
    </xf>
    <xf numFmtId="0" fontId="5" fillId="0" borderId="67" xfId="0" applyFont="1" applyBorder="1" applyAlignment="1">
      <alignment horizontal="center" vertical="center"/>
    </xf>
    <xf numFmtId="0" fontId="7" fillId="0" borderId="77" xfId="1" applyFill="1" applyBorder="1" applyProtection="1"/>
    <xf numFmtId="0" fontId="4" fillId="0" borderId="78" xfId="0" applyFont="1" applyBorder="1" applyAlignment="1">
      <alignment horizontal="center" vertical="center"/>
    </xf>
    <xf numFmtId="0" fontId="4" fillId="0" borderId="79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83" xfId="0" applyFont="1" applyBorder="1" applyAlignment="1">
      <alignment horizontal="center" vertical="center"/>
    </xf>
    <xf numFmtId="0" fontId="0" fillId="0" borderId="84" xfId="0" applyBorder="1" applyAlignment="1">
      <alignment horizontal="center" vertical="center"/>
    </xf>
    <xf numFmtId="0" fontId="6" fillId="0" borderId="8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0" fillId="0" borderId="0" xfId="0" applyAlignment="1">
      <alignment horizontal="left" vertical="center"/>
    </xf>
    <xf numFmtId="0" fontId="3" fillId="4" borderId="97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 applyProtection="1">
      <alignment horizontal="center" vertical="center"/>
      <protection locked="0"/>
    </xf>
    <xf numFmtId="49" fontId="10" fillId="0" borderId="0" xfId="0" applyNumberFormat="1" applyFont="1" applyAlignment="1" applyProtection="1">
      <alignment horizontal="center" vertical="center"/>
      <protection locked="0"/>
    </xf>
    <xf numFmtId="49" fontId="11" fillId="0" borderId="0" xfId="0" applyNumberFormat="1" applyFont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0" fontId="16" fillId="0" borderId="0" xfId="0" applyFont="1">
      <alignment vertical="center"/>
    </xf>
    <xf numFmtId="0" fontId="17" fillId="0" borderId="0" xfId="0" applyFont="1" applyAlignment="1"/>
    <xf numFmtId="0" fontId="12" fillId="0" borderId="0" xfId="0" applyFont="1" applyAlignment="1">
      <alignment vertical="distributed"/>
    </xf>
    <xf numFmtId="0" fontId="16" fillId="2" borderId="0" xfId="0" applyFont="1" applyFill="1">
      <alignment vertical="center"/>
    </xf>
    <xf numFmtId="0" fontId="16" fillId="2" borderId="0" xfId="0" applyFont="1" applyFill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52" xfId="0" applyFont="1" applyBorder="1">
      <alignment vertical="center"/>
    </xf>
    <xf numFmtId="0" fontId="16" fillId="0" borderId="52" xfId="0" applyFont="1" applyBorder="1" applyAlignment="1">
      <alignment horizontal="center" vertical="center"/>
    </xf>
    <xf numFmtId="0" fontId="16" fillId="0" borderId="64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6" xfId="0" applyFont="1" applyBorder="1">
      <alignment vertical="center"/>
    </xf>
    <xf numFmtId="0" fontId="16" fillId="0" borderId="60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6" fillId="0" borderId="62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49" xfId="0" applyFont="1" applyBorder="1" applyAlignment="1">
      <alignment horizontal="center" vertical="center"/>
    </xf>
    <xf numFmtId="0" fontId="16" fillId="0" borderId="53" xfId="0" applyFont="1" applyBorder="1" applyAlignment="1">
      <alignment horizontal="center" vertical="center"/>
    </xf>
    <xf numFmtId="0" fontId="19" fillId="0" borderId="57" xfId="0" applyFont="1" applyBorder="1" applyAlignment="1">
      <alignment horizontal="center" vertical="center" shrinkToFit="1"/>
    </xf>
    <xf numFmtId="0" fontId="16" fillId="0" borderId="51" xfId="0" applyFont="1" applyBorder="1">
      <alignment vertical="center"/>
    </xf>
    <xf numFmtId="0" fontId="16" fillId="0" borderId="55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 shrinkToFit="1"/>
    </xf>
    <xf numFmtId="0" fontId="16" fillId="0" borderId="0" xfId="0" applyFont="1" applyAlignment="1">
      <alignment horizontal="right" vertical="center"/>
    </xf>
    <xf numFmtId="0" fontId="16" fillId="0" borderId="0" xfId="0" applyFont="1" applyAlignment="1">
      <alignment horizontal="left" vertical="center"/>
    </xf>
    <xf numFmtId="0" fontId="22" fillId="0" borderId="0" xfId="0" applyFont="1">
      <alignment vertical="center"/>
    </xf>
    <xf numFmtId="0" fontId="16" fillId="0" borderId="1" xfId="0" applyFont="1" applyBorder="1" applyAlignment="1">
      <alignment horizontal="center" vertical="center"/>
    </xf>
    <xf numFmtId="0" fontId="22" fillId="0" borderId="2" xfId="0" applyFont="1" applyBorder="1">
      <alignment vertical="center"/>
    </xf>
    <xf numFmtId="0" fontId="22" fillId="0" borderId="13" xfId="0" applyFont="1" applyBorder="1">
      <alignment vertical="center"/>
    </xf>
    <xf numFmtId="0" fontId="21" fillId="0" borderId="3" xfId="0" applyFont="1" applyBorder="1">
      <alignment vertical="center"/>
    </xf>
    <xf numFmtId="0" fontId="21" fillId="0" borderId="2" xfId="0" applyFont="1" applyBorder="1">
      <alignment vertical="center"/>
    </xf>
    <xf numFmtId="0" fontId="21" fillId="0" borderId="4" xfId="0" applyFont="1" applyBorder="1">
      <alignment vertical="center"/>
    </xf>
    <xf numFmtId="0" fontId="22" fillId="0" borderId="3" xfId="0" applyFont="1" applyBorder="1">
      <alignment vertical="center"/>
    </xf>
    <xf numFmtId="0" fontId="22" fillId="0" borderId="35" xfId="0" applyFont="1" applyBorder="1">
      <alignment vertical="center"/>
    </xf>
    <xf numFmtId="0" fontId="22" fillId="0" borderId="36" xfId="0" applyFont="1" applyBorder="1">
      <alignment vertical="center"/>
    </xf>
    <xf numFmtId="0" fontId="22" fillId="0" borderId="37" xfId="0" applyFont="1" applyBorder="1">
      <alignment vertical="center"/>
    </xf>
    <xf numFmtId="0" fontId="22" fillId="0" borderId="2" xfId="0" applyFont="1" applyBorder="1" applyAlignment="1">
      <alignment horizontal="left" vertical="center"/>
    </xf>
    <xf numFmtId="0" fontId="22" fillId="0" borderId="4" xfId="0" applyFont="1" applyBorder="1">
      <alignment vertical="center"/>
    </xf>
    <xf numFmtId="0" fontId="22" fillId="0" borderId="3" xfId="0" applyFont="1" applyBorder="1" applyAlignment="1">
      <alignment horizontal="left" vertical="center"/>
    </xf>
    <xf numFmtId="0" fontId="20" fillId="0" borderId="4" xfId="0" applyFont="1" applyBorder="1" applyAlignment="1">
      <alignment horizontal="right" vertical="center"/>
    </xf>
    <xf numFmtId="0" fontId="22" fillId="0" borderId="34" xfId="0" applyFont="1" applyBorder="1">
      <alignment vertical="center"/>
    </xf>
    <xf numFmtId="0" fontId="22" fillId="0" borderId="19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22" fillId="0" borderId="41" xfId="0" applyFont="1" applyBorder="1">
      <alignment vertical="center"/>
    </xf>
    <xf numFmtId="0" fontId="21" fillId="0" borderId="0" xfId="0" applyFont="1">
      <alignment vertical="center"/>
    </xf>
    <xf numFmtId="0" fontId="0" fillId="0" borderId="107" xfId="0" applyBorder="1">
      <alignment vertical="center"/>
    </xf>
    <xf numFmtId="0" fontId="0" fillId="0" borderId="108" xfId="0" applyBorder="1">
      <alignment vertical="center"/>
    </xf>
    <xf numFmtId="0" fontId="0" fillId="0" borderId="57" xfId="0" applyBorder="1">
      <alignment vertical="center"/>
    </xf>
    <xf numFmtId="0" fontId="0" fillId="0" borderId="99" xfId="0" applyBorder="1">
      <alignment vertical="center"/>
    </xf>
    <xf numFmtId="0" fontId="0" fillId="0" borderId="101" xfId="0" applyBorder="1">
      <alignment vertical="center"/>
    </xf>
    <xf numFmtId="0" fontId="0" fillId="0" borderId="102" xfId="0" applyBorder="1">
      <alignment vertical="center"/>
    </xf>
    <xf numFmtId="0" fontId="0" fillId="0" borderId="109" xfId="0" applyBorder="1">
      <alignment vertical="center"/>
    </xf>
    <xf numFmtId="0" fontId="0" fillId="0" borderId="67" xfId="0" applyBorder="1">
      <alignment vertical="center"/>
    </xf>
    <xf numFmtId="0" fontId="0" fillId="0" borderId="110" xfId="0" applyBorder="1">
      <alignment vertical="center"/>
    </xf>
    <xf numFmtId="0" fontId="0" fillId="0" borderId="111" xfId="0" applyBorder="1">
      <alignment vertical="center"/>
    </xf>
    <xf numFmtId="0" fontId="0" fillId="0" borderId="112" xfId="0" applyBorder="1">
      <alignment vertical="center"/>
    </xf>
    <xf numFmtId="0" fontId="0" fillId="0" borderId="113" xfId="0" applyBorder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22" fillId="0" borderId="19" xfId="0" applyFont="1" applyBorder="1">
      <alignment vertical="center"/>
    </xf>
    <xf numFmtId="0" fontId="22" fillId="0" borderId="18" xfId="0" applyFont="1" applyBorder="1">
      <alignment vertical="center"/>
    </xf>
    <xf numFmtId="0" fontId="22" fillId="0" borderId="5" xfId="0" applyFont="1" applyBorder="1">
      <alignment vertical="center"/>
    </xf>
    <xf numFmtId="0" fontId="22" fillId="0" borderId="6" xfId="0" applyFont="1" applyBorder="1">
      <alignment vertical="center"/>
    </xf>
    <xf numFmtId="0" fontId="22" fillId="0" borderId="7" xfId="0" applyFont="1" applyBorder="1">
      <alignment vertical="center"/>
    </xf>
    <xf numFmtId="0" fontId="16" fillId="0" borderId="94" xfId="0" applyFont="1" applyBorder="1">
      <alignment vertical="center"/>
    </xf>
    <xf numFmtId="0" fontId="16" fillId="0" borderId="95" xfId="0" applyFont="1" applyBorder="1">
      <alignment vertical="center"/>
    </xf>
    <xf numFmtId="0" fontId="16" fillId="0" borderId="96" xfId="0" applyFont="1" applyBorder="1">
      <alignment vertical="center"/>
    </xf>
    <xf numFmtId="0" fontId="22" fillId="0" borderId="13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0" fillId="0" borderId="116" xfId="0" applyBorder="1">
      <alignment vertical="center"/>
    </xf>
    <xf numFmtId="0" fontId="0" fillId="0" borderId="65" xfId="0" applyBorder="1">
      <alignment vertical="center"/>
    </xf>
    <xf numFmtId="0" fontId="22" fillId="0" borderId="123" xfId="0" applyFont="1" applyBorder="1">
      <alignment vertical="center"/>
    </xf>
    <xf numFmtId="0" fontId="22" fillId="0" borderId="51" xfId="0" applyFont="1" applyBorder="1">
      <alignment vertical="center"/>
    </xf>
    <xf numFmtId="0" fontId="22" fillId="0" borderId="54" xfId="0" applyFont="1" applyBorder="1">
      <alignment vertical="center"/>
    </xf>
    <xf numFmtId="0" fontId="21" fillId="0" borderId="95" xfId="0" applyFont="1" applyBorder="1">
      <alignment vertical="center"/>
    </xf>
    <xf numFmtId="0" fontId="22" fillId="0" borderId="95" xfId="0" applyFont="1" applyBorder="1">
      <alignment vertical="center"/>
    </xf>
    <xf numFmtId="0" fontId="22" fillId="0" borderId="1" xfId="0" applyFont="1" applyBorder="1" applyAlignment="1">
      <alignment horizontal="center" vertical="center" shrinkToFit="1"/>
    </xf>
    <xf numFmtId="0" fontId="22" fillId="0" borderId="38" xfId="0" applyFont="1" applyBorder="1" applyAlignment="1">
      <alignment horizontal="center" vertical="center" shrinkToFit="1"/>
    </xf>
    <xf numFmtId="0" fontId="30" fillId="0" borderId="127" xfId="0" applyFont="1" applyBorder="1">
      <alignment vertical="center"/>
    </xf>
    <xf numFmtId="0" fontId="0" fillId="0" borderId="118" xfId="0" applyBorder="1">
      <alignment vertical="center"/>
    </xf>
    <xf numFmtId="0" fontId="0" fillId="3" borderId="115" xfId="0" applyFill="1" applyBorder="1" applyProtection="1">
      <alignment vertical="center"/>
      <protection locked="0"/>
    </xf>
    <xf numFmtId="0" fontId="0" fillId="3" borderId="0" xfId="0" applyFill="1" applyProtection="1">
      <alignment vertical="center"/>
      <protection locked="0"/>
    </xf>
    <xf numFmtId="0" fontId="0" fillId="3" borderId="114" xfId="0" applyFill="1" applyBorder="1" applyAlignment="1" applyProtection="1">
      <alignment horizontal="center" vertical="center"/>
      <protection locked="0"/>
    </xf>
    <xf numFmtId="0" fontId="16" fillId="3" borderId="0" xfId="0" applyFont="1" applyFill="1" applyProtection="1">
      <alignment vertical="center"/>
      <protection locked="0"/>
    </xf>
    <xf numFmtId="0" fontId="22" fillId="0" borderId="120" xfId="0" applyFont="1" applyBorder="1" applyAlignment="1">
      <alignment horizontal="center" vertical="center"/>
    </xf>
    <xf numFmtId="0" fontId="23" fillId="0" borderId="38" xfId="0" applyFont="1" applyBorder="1" applyAlignment="1">
      <alignment horizontal="center" vertical="center" shrinkToFit="1"/>
    </xf>
    <xf numFmtId="49" fontId="9" fillId="0" borderId="0" xfId="0" applyNumberFormat="1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 shrinkToFit="1"/>
      <protection locked="0"/>
    </xf>
    <xf numFmtId="0" fontId="8" fillId="0" borderId="0" xfId="0" applyFont="1" applyAlignment="1" applyProtection="1">
      <alignment horizontal="center" vertical="center" shrinkToFit="1"/>
      <protection locked="0"/>
    </xf>
    <xf numFmtId="0" fontId="12" fillId="0" borderId="0" xfId="0" applyFont="1" applyAlignment="1" applyProtection="1">
      <alignment horizontal="left" vertical="center" shrinkToFit="1"/>
      <protection locked="0"/>
    </xf>
    <xf numFmtId="0" fontId="13" fillId="0" borderId="0" xfId="0" applyFont="1" applyAlignment="1" applyProtection="1">
      <alignment horizontal="left" vertical="center" shrinkToFit="1"/>
      <protection locked="0"/>
    </xf>
    <xf numFmtId="0" fontId="4" fillId="0" borderId="0" xfId="0" applyFont="1" applyAlignment="1">
      <alignment vertical="center" shrinkToFit="1"/>
    </xf>
    <xf numFmtId="0" fontId="32" fillId="0" borderId="86" xfId="0" applyFont="1" applyBorder="1" applyAlignment="1">
      <alignment horizontal="center" vertical="center"/>
    </xf>
    <xf numFmtId="0" fontId="32" fillId="0" borderId="87" xfId="0" applyFont="1" applyBorder="1" applyAlignment="1">
      <alignment horizontal="center" vertical="center"/>
    </xf>
    <xf numFmtId="0" fontId="32" fillId="0" borderId="104" xfId="0" applyFont="1" applyBorder="1" applyAlignment="1">
      <alignment horizontal="center" vertical="center"/>
    </xf>
    <xf numFmtId="0" fontId="33" fillId="0" borderId="80" xfId="0" applyFont="1" applyBorder="1" applyAlignment="1">
      <alignment horizontal="center" vertical="center" shrinkToFit="1"/>
    </xf>
    <xf numFmtId="0" fontId="10" fillId="4" borderId="98" xfId="0" applyFont="1" applyFill="1" applyBorder="1" applyAlignment="1">
      <alignment horizontal="center" vertical="center"/>
    </xf>
    <xf numFmtId="0" fontId="0" fillId="0" borderId="0" xfId="0" applyProtection="1">
      <alignment vertical="center"/>
      <protection locked="0"/>
    </xf>
    <xf numFmtId="0" fontId="19" fillId="0" borderId="0" xfId="0" applyFont="1" applyAlignment="1">
      <alignment horizontal="center" vertical="center" shrinkToFit="1"/>
    </xf>
    <xf numFmtId="0" fontId="3" fillId="0" borderId="91" xfId="0" applyFont="1" applyBorder="1" applyAlignment="1">
      <alignment horizontal="center" vertical="center"/>
    </xf>
    <xf numFmtId="0" fontId="3" fillId="0" borderId="92" xfId="0" applyFont="1" applyBorder="1" applyAlignment="1">
      <alignment horizontal="center" vertical="center"/>
    </xf>
    <xf numFmtId="0" fontId="3" fillId="0" borderId="93" xfId="0" applyFont="1" applyBorder="1" applyAlignment="1">
      <alignment horizontal="center" vertical="center"/>
    </xf>
    <xf numFmtId="0" fontId="0" fillId="0" borderId="127" xfId="0" applyBorder="1" applyAlignment="1">
      <alignment horizontal="center" vertical="center"/>
    </xf>
    <xf numFmtId="0" fontId="6" fillId="0" borderId="84" xfId="0" applyFont="1" applyBorder="1" applyAlignment="1">
      <alignment horizontal="center" vertical="center" shrinkToFit="1"/>
    </xf>
    <xf numFmtId="0" fontId="4" fillId="0" borderId="85" xfId="0" applyFont="1" applyBorder="1" applyAlignment="1">
      <alignment horizontal="center" vertical="center" shrinkToFit="1"/>
    </xf>
    <xf numFmtId="176" fontId="4" fillId="0" borderId="0" xfId="0" applyNumberFormat="1" applyFont="1">
      <alignment vertical="center"/>
    </xf>
    <xf numFmtId="0" fontId="36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7" fillId="0" borderId="0" xfId="0" applyFont="1" applyAlignment="1" applyProtection="1">
      <alignment horizontal="center" vertical="center"/>
      <protection locked="0"/>
    </xf>
    <xf numFmtId="0" fontId="37" fillId="0" borderId="0" xfId="0" applyFont="1" applyProtection="1">
      <alignment vertical="center"/>
      <protection locked="0"/>
    </xf>
    <xf numFmtId="0" fontId="0" fillId="0" borderId="130" xfId="0" applyBorder="1">
      <alignment vertical="center"/>
    </xf>
    <xf numFmtId="0" fontId="0" fillId="0" borderId="131" xfId="0" applyBorder="1">
      <alignment vertical="center"/>
    </xf>
    <xf numFmtId="0" fontId="0" fillId="0" borderId="58" xfId="0" applyBorder="1">
      <alignment vertical="center"/>
    </xf>
    <xf numFmtId="0" fontId="23" fillId="0" borderId="1" xfId="0" applyFont="1" applyBorder="1" applyAlignment="1">
      <alignment horizontal="center" vertical="center" shrinkToFit="1"/>
    </xf>
    <xf numFmtId="0" fontId="22" fillId="0" borderId="42" xfId="0" applyFont="1" applyBorder="1" applyAlignment="1">
      <alignment horizontal="center" vertical="center"/>
    </xf>
    <xf numFmtId="0" fontId="22" fillId="0" borderId="88" xfId="0" applyFont="1" applyBorder="1" applyAlignment="1">
      <alignment horizontal="center" vertical="center"/>
    </xf>
    <xf numFmtId="0" fontId="22" fillId="0" borderId="53" xfId="0" applyFont="1" applyBorder="1" applyAlignment="1">
      <alignment horizontal="center" vertical="center"/>
    </xf>
    <xf numFmtId="0" fontId="22" fillId="0" borderId="56" xfId="0" applyFont="1" applyBorder="1" applyAlignment="1">
      <alignment horizontal="center" vertical="center"/>
    </xf>
    <xf numFmtId="0" fontId="22" fillId="0" borderId="45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177" fontId="22" fillId="0" borderId="0" xfId="0" applyNumberFormat="1" applyFont="1" applyAlignment="1">
      <alignment horizontal="center" vertical="center"/>
    </xf>
    <xf numFmtId="177" fontId="16" fillId="0" borderId="75" xfId="0" applyNumberFormat="1" applyFont="1" applyBorder="1" applyAlignment="1">
      <alignment horizontal="center" vertical="center"/>
    </xf>
    <xf numFmtId="177" fontId="16" fillId="0" borderId="0" xfId="0" applyNumberFormat="1" applyFont="1" applyAlignment="1">
      <alignment horizontal="center" vertical="center"/>
    </xf>
    <xf numFmtId="177" fontId="16" fillId="0" borderId="76" xfId="0" applyNumberFormat="1" applyFont="1" applyBorder="1" applyAlignment="1">
      <alignment horizontal="center" vertical="center"/>
    </xf>
    <xf numFmtId="177" fontId="16" fillId="0" borderId="71" xfId="0" applyNumberFormat="1" applyFont="1" applyBorder="1" applyAlignment="1">
      <alignment horizontal="center" vertical="center"/>
    </xf>
    <xf numFmtId="177" fontId="16" fillId="0" borderId="69" xfId="0" applyNumberFormat="1" applyFont="1" applyBorder="1" applyAlignment="1">
      <alignment horizontal="center" vertical="center"/>
    </xf>
    <xf numFmtId="177" fontId="16" fillId="0" borderId="74" xfId="0" applyNumberFormat="1" applyFont="1" applyBorder="1" applyAlignment="1">
      <alignment horizontal="center" vertical="center"/>
    </xf>
    <xf numFmtId="177" fontId="16" fillId="0" borderId="72" xfId="0" applyNumberFormat="1" applyFont="1" applyBorder="1" applyAlignment="1">
      <alignment horizontal="center" vertical="center"/>
    </xf>
    <xf numFmtId="177" fontId="16" fillId="0" borderId="11" xfId="0" applyNumberFormat="1" applyFont="1" applyBorder="1" applyAlignment="1">
      <alignment horizontal="center" vertical="center"/>
    </xf>
    <xf numFmtId="177" fontId="16" fillId="0" borderId="6" xfId="0" applyNumberFormat="1" applyFont="1" applyBorder="1" applyAlignment="1">
      <alignment horizontal="center" vertical="center"/>
    </xf>
    <xf numFmtId="177" fontId="16" fillId="0" borderId="9" xfId="0" applyNumberFormat="1" applyFont="1" applyBorder="1" applyAlignment="1">
      <alignment horizontal="center" vertical="center"/>
    </xf>
    <xf numFmtId="177" fontId="16" fillId="0" borderId="70" xfId="0" applyNumberFormat="1" applyFont="1" applyBorder="1" applyAlignment="1">
      <alignment horizontal="center" vertical="center"/>
    </xf>
    <xf numFmtId="177" fontId="22" fillId="0" borderId="123" xfId="0" applyNumberFormat="1" applyFont="1" applyBorder="1">
      <alignment vertical="center"/>
    </xf>
    <xf numFmtId="177" fontId="22" fillId="0" borderId="120" xfId="0" applyNumberFormat="1" applyFont="1" applyBorder="1" applyAlignment="1">
      <alignment horizontal="center" vertical="center"/>
    </xf>
    <xf numFmtId="177" fontId="22" fillId="0" borderId="88" xfId="0" applyNumberFormat="1" applyFont="1" applyBorder="1" applyAlignment="1">
      <alignment horizontal="center" vertical="center"/>
    </xf>
    <xf numFmtId="177" fontId="22" fillId="0" borderId="51" xfId="0" applyNumberFormat="1" applyFont="1" applyBorder="1">
      <alignment vertical="center"/>
    </xf>
    <xf numFmtId="177" fontId="22" fillId="0" borderId="53" xfId="0" applyNumberFormat="1" applyFont="1" applyBorder="1" applyAlignment="1">
      <alignment horizontal="center" vertical="center"/>
    </xf>
    <xf numFmtId="177" fontId="22" fillId="0" borderId="42" xfId="0" applyNumberFormat="1" applyFont="1" applyBorder="1" applyAlignment="1">
      <alignment horizontal="center" vertical="center"/>
    </xf>
    <xf numFmtId="177" fontId="22" fillId="0" borderId="54" xfId="0" applyNumberFormat="1" applyFont="1" applyBorder="1">
      <alignment vertical="center"/>
    </xf>
    <xf numFmtId="177" fontId="22" fillId="0" borderId="56" xfId="0" applyNumberFormat="1" applyFont="1" applyBorder="1" applyAlignment="1">
      <alignment horizontal="center" vertical="center"/>
    </xf>
    <xf numFmtId="177" fontId="22" fillId="0" borderId="45" xfId="0" applyNumberFormat="1" applyFont="1" applyBorder="1" applyAlignment="1">
      <alignment horizontal="center" vertical="center"/>
    </xf>
    <xf numFmtId="177" fontId="22" fillId="0" borderId="0" xfId="0" applyNumberFormat="1" applyFont="1">
      <alignment vertical="center"/>
    </xf>
    <xf numFmtId="0" fontId="0" fillId="3" borderId="0" xfId="0" applyFill="1">
      <alignment vertical="center"/>
    </xf>
    <xf numFmtId="177" fontId="20" fillId="0" borderId="4" xfId="0" applyNumberFormat="1" applyFont="1" applyBorder="1" applyAlignment="1">
      <alignment horizontal="center" vertical="center"/>
    </xf>
    <xf numFmtId="176" fontId="20" fillId="0" borderId="0" xfId="0" applyNumberFormat="1" applyFont="1" applyAlignment="1">
      <alignment horizontal="center" vertical="center"/>
    </xf>
    <xf numFmtId="0" fontId="16" fillId="0" borderId="0" xfId="0" applyFont="1" applyProtection="1">
      <alignment vertical="center"/>
      <protection locked="0"/>
    </xf>
    <xf numFmtId="0" fontId="0" fillId="0" borderId="115" xfId="0" applyBorder="1">
      <alignment vertical="center"/>
    </xf>
    <xf numFmtId="0" fontId="0" fillId="0" borderId="115" xfId="0" applyBorder="1" applyAlignment="1">
      <alignment horizontal="center" vertical="center" shrinkToFit="1"/>
    </xf>
    <xf numFmtId="0" fontId="0" fillId="0" borderId="115" xfId="0" applyBorder="1" applyAlignment="1">
      <alignment horizontal="center" vertical="center"/>
    </xf>
    <xf numFmtId="176" fontId="0" fillId="0" borderId="129" xfId="0" applyNumberFormat="1" applyBorder="1">
      <alignment vertical="center"/>
    </xf>
    <xf numFmtId="176" fontId="0" fillId="0" borderId="42" xfId="0" applyNumberFormat="1" applyBorder="1">
      <alignment vertical="center"/>
    </xf>
    <xf numFmtId="0" fontId="16" fillId="9" borderId="65" xfId="0" applyFont="1" applyFill="1" applyBorder="1" applyAlignment="1">
      <alignment horizontal="center" vertical="center"/>
    </xf>
    <xf numFmtId="0" fontId="16" fillId="9" borderId="64" xfId="0" applyFont="1" applyFill="1" applyBorder="1" applyAlignment="1">
      <alignment horizontal="center" vertical="center"/>
    </xf>
    <xf numFmtId="0" fontId="16" fillId="9" borderId="57" xfId="0" applyFont="1" applyFill="1" applyBorder="1" applyAlignment="1">
      <alignment horizontal="center" vertical="center"/>
    </xf>
    <xf numFmtId="0" fontId="16" fillId="9" borderId="52" xfId="0" applyFont="1" applyFill="1" applyBorder="1" applyAlignment="1">
      <alignment horizontal="center" vertical="center"/>
    </xf>
    <xf numFmtId="177" fontId="16" fillId="9" borderId="75" xfId="0" applyNumberFormat="1" applyFont="1" applyFill="1" applyBorder="1" applyAlignment="1">
      <alignment horizontal="center" vertical="center"/>
    </xf>
    <xf numFmtId="177" fontId="16" fillId="9" borderId="0" xfId="0" applyNumberFormat="1" applyFont="1" applyFill="1" applyAlignment="1">
      <alignment horizontal="center" vertical="center"/>
    </xf>
    <xf numFmtId="177" fontId="16" fillId="9" borderId="76" xfId="0" applyNumberFormat="1" applyFont="1" applyFill="1" applyBorder="1" applyAlignment="1">
      <alignment horizontal="center" vertical="center"/>
    </xf>
    <xf numFmtId="177" fontId="16" fillId="9" borderId="71" xfId="0" applyNumberFormat="1" applyFont="1" applyFill="1" applyBorder="1" applyAlignment="1">
      <alignment horizontal="center" vertical="center"/>
    </xf>
    <xf numFmtId="177" fontId="16" fillId="9" borderId="72" xfId="0" applyNumberFormat="1" applyFont="1" applyFill="1" applyBorder="1" applyAlignment="1">
      <alignment horizontal="center" vertical="center"/>
    </xf>
    <xf numFmtId="177" fontId="16" fillId="9" borderId="69" xfId="0" applyNumberFormat="1" applyFont="1" applyFill="1" applyBorder="1" applyAlignment="1">
      <alignment horizontal="center" vertical="center"/>
    </xf>
    <xf numFmtId="177" fontId="16" fillId="9" borderId="74" xfId="0" applyNumberFormat="1" applyFont="1" applyFill="1" applyBorder="1" applyAlignment="1">
      <alignment horizontal="center" vertical="center"/>
    </xf>
    <xf numFmtId="177" fontId="16" fillId="9" borderId="68" xfId="0" applyNumberFormat="1" applyFont="1" applyFill="1" applyBorder="1" applyAlignment="1">
      <alignment horizontal="center" vertical="center"/>
    </xf>
    <xf numFmtId="177" fontId="16" fillId="9" borderId="66" xfId="0" applyNumberFormat="1" applyFont="1" applyFill="1" applyBorder="1" applyAlignment="1">
      <alignment horizontal="center" vertical="center"/>
    </xf>
    <xf numFmtId="177" fontId="16" fillId="9" borderId="73" xfId="0" applyNumberFormat="1" applyFont="1" applyFill="1" applyBorder="1" applyAlignment="1">
      <alignment horizontal="center" vertical="center"/>
    </xf>
    <xf numFmtId="176" fontId="0" fillId="0" borderId="132" xfId="0" applyNumberFormat="1" applyBorder="1">
      <alignment vertical="center"/>
    </xf>
    <xf numFmtId="176" fontId="0" fillId="0" borderId="100" xfId="0" applyNumberFormat="1" applyBorder="1">
      <alignment vertical="center"/>
    </xf>
    <xf numFmtId="0" fontId="40" fillId="0" borderId="0" xfId="0" applyFont="1" applyAlignment="1">
      <alignment horizontal="center" vertical="center"/>
    </xf>
    <xf numFmtId="0" fontId="42" fillId="0" borderId="0" xfId="0" applyFont="1" applyAlignment="1">
      <alignment horizontal="left" vertical="center"/>
    </xf>
    <xf numFmtId="0" fontId="41" fillId="0" borderId="0" xfId="0" applyFont="1" applyAlignment="1">
      <alignment horizontal="left" vertical="center"/>
    </xf>
    <xf numFmtId="179" fontId="0" fillId="3" borderId="0" xfId="0" applyNumberFormat="1" applyFill="1" applyProtection="1">
      <alignment vertical="center"/>
      <protection locked="0"/>
    </xf>
    <xf numFmtId="180" fontId="0" fillId="3" borderId="0" xfId="0" applyNumberFormat="1" applyFill="1" applyProtection="1">
      <alignment vertical="center"/>
      <protection locked="0"/>
    </xf>
    <xf numFmtId="14" fontId="43" fillId="0" borderId="0" xfId="0" applyNumberFormat="1" applyFont="1">
      <alignment vertical="center"/>
    </xf>
    <xf numFmtId="49" fontId="10" fillId="8" borderId="80" xfId="0" applyNumberFormat="1" applyFont="1" applyFill="1" applyBorder="1" applyAlignment="1" applyProtection="1">
      <alignment horizontal="center" vertical="center"/>
      <protection locked="0"/>
    </xf>
    <xf numFmtId="49" fontId="10" fillId="8" borderId="135" xfId="0" applyNumberFormat="1" applyFont="1" applyFill="1" applyBorder="1" applyAlignment="1" applyProtection="1">
      <alignment horizontal="center" vertical="center"/>
      <protection locked="0"/>
    </xf>
    <xf numFmtId="0" fontId="10" fillId="8" borderId="136" xfId="0" applyFont="1" applyFill="1" applyBorder="1" applyProtection="1">
      <alignment vertical="center"/>
      <protection locked="0"/>
    </xf>
    <xf numFmtId="0" fontId="4" fillId="8" borderId="137" xfId="0" applyFont="1" applyFill="1" applyBorder="1" applyProtection="1">
      <alignment vertical="center"/>
      <protection locked="0"/>
    </xf>
    <xf numFmtId="0" fontId="4" fillId="8" borderId="138" xfId="0" applyFont="1" applyFill="1" applyBorder="1" applyProtection="1">
      <alignment vertical="center"/>
      <protection locked="0"/>
    </xf>
    <xf numFmtId="0" fontId="4" fillId="8" borderId="139" xfId="0" applyFont="1" applyFill="1" applyBorder="1" applyProtection="1">
      <alignment vertical="center"/>
      <protection locked="0"/>
    </xf>
    <xf numFmtId="49" fontId="10" fillId="7" borderId="80" xfId="0" applyNumberFormat="1" applyFont="1" applyFill="1" applyBorder="1" applyAlignment="1" applyProtection="1">
      <alignment horizontal="center" vertical="center"/>
      <protection locked="0"/>
    </xf>
    <xf numFmtId="49" fontId="10" fillId="7" borderId="135" xfId="0" applyNumberFormat="1" applyFont="1" applyFill="1" applyBorder="1" applyAlignment="1" applyProtection="1">
      <alignment horizontal="center" vertical="center"/>
      <protection locked="0"/>
    </xf>
    <xf numFmtId="0" fontId="10" fillId="7" borderId="136" xfId="0" applyFont="1" applyFill="1" applyBorder="1" applyProtection="1">
      <alignment vertical="center"/>
      <protection locked="0"/>
    </xf>
    <xf numFmtId="0" fontId="4" fillId="7" borderId="137" xfId="0" applyFont="1" applyFill="1" applyBorder="1" applyProtection="1">
      <alignment vertical="center"/>
      <protection locked="0"/>
    </xf>
    <xf numFmtId="0" fontId="4" fillId="7" borderId="138" xfId="0" applyFont="1" applyFill="1" applyBorder="1" applyProtection="1">
      <alignment vertical="center"/>
      <protection locked="0"/>
    </xf>
    <xf numFmtId="0" fontId="4" fillId="7" borderId="139" xfId="0" applyFont="1" applyFill="1" applyBorder="1" applyProtection="1">
      <alignment vertical="center"/>
      <protection locked="0"/>
    </xf>
    <xf numFmtId="0" fontId="6" fillId="0" borderId="140" xfId="0" applyFont="1" applyBorder="1" applyAlignment="1">
      <alignment horizontal="center" vertical="center" shrinkToFit="1"/>
    </xf>
    <xf numFmtId="0" fontId="32" fillId="0" borderId="141" xfId="0" applyFont="1" applyBorder="1" applyAlignment="1">
      <alignment horizontal="center" vertical="center"/>
    </xf>
    <xf numFmtId="0" fontId="0" fillId="0" borderId="142" xfId="0" applyBorder="1" applyAlignment="1">
      <alignment horizontal="center" vertical="center"/>
    </xf>
    <xf numFmtId="0" fontId="32" fillId="0" borderId="143" xfId="0" applyFont="1" applyBorder="1" applyAlignment="1">
      <alignment horizontal="center" vertical="center"/>
    </xf>
    <xf numFmtId="0" fontId="4" fillId="0" borderId="97" xfId="0" applyFont="1" applyBorder="1" applyAlignment="1">
      <alignment horizontal="center" vertical="center"/>
    </xf>
    <xf numFmtId="0" fontId="4" fillId="0" borderId="144" xfId="0" applyFont="1" applyBorder="1" applyAlignment="1">
      <alignment horizontal="center" vertical="center"/>
    </xf>
    <xf numFmtId="178" fontId="0" fillId="3" borderId="0" xfId="0" applyNumberFormat="1" applyFill="1" applyAlignment="1" applyProtection="1">
      <alignment horizontal="right" vertical="center"/>
      <protection locked="0"/>
    </xf>
    <xf numFmtId="181" fontId="0" fillId="3" borderId="0" xfId="0" applyNumberFormat="1" applyFill="1">
      <alignment vertical="center"/>
    </xf>
    <xf numFmtId="0" fontId="12" fillId="0" borderId="0" xfId="0" applyFont="1" applyAlignment="1">
      <alignment vertical="center" wrapText="1"/>
    </xf>
    <xf numFmtId="0" fontId="5" fillId="0" borderId="94" xfId="0" applyFont="1" applyBorder="1" applyAlignment="1">
      <alignment horizontal="center" vertical="center" shrinkToFit="1"/>
    </xf>
    <xf numFmtId="0" fontId="5" fillId="0" borderId="95" xfId="0" applyFont="1" applyBorder="1" applyAlignment="1">
      <alignment horizontal="center" vertical="center" shrinkToFit="1"/>
    </xf>
    <xf numFmtId="0" fontId="4" fillId="0" borderId="96" xfId="0" applyFont="1" applyBorder="1" applyAlignment="1">
      <alignment vertical="center" shrinkToFit="1"/>
    </xf>
    <xf numFmtId="0" fontId="4" fillId="0" borderId="19" xfId="0" applyFont="1" applyBorder="1" applyAlignment="1">
      <alignment vertical="center" shrinkToFit="1"/>
    </xf>
    <xf numFmtId="0" fontId="4" fillId="0" borderId="18" xfId="0" applyFont="1" applyBorder="1" applyAlignment="1">
      <alignment vertical="center" shrinkToFit="1"/>
    </xf>
    <xf numFmtId="0" fontId="5" fillId="0" borderId="18" xfId="0" applyFont="1" applyBorder="1" applyAlignment="1">
      <alignment horizontal="right" vertical="center" shrinkToFit="1"/>
    </xf>
    <xf numFmtId="0" fontId="5" fillId="0" borderId="18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vertical="center" shrinkToFit="1"/>
    </xf>
    <xf numFmtId="0" fontId="4" fillId="0" borderId="7" xfId="0" applyFont="1" applyBorder="1" applyAlignment="1">
      <alignment vertical="center" shrinkToFit="1"/>
    </xf>
    <xf numFmtId="0" fontId="5" fillId="0" borderId="7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right" vertical="center" shrinkToFit="1"/>
    </xf>
    <xf numFmtId="0" fontId="4" fillId="0" borderId="5" xfId="0" applyFont="1" applyBorder="1" applyAlignment="1">
      <alignment horizontal="right" vertical="center" shrinkToFit="1"/>
    </xf>
    <xf numFmtId="176" fontId="0" fillId="0" borderId="103" xfId="0" applyNumberFormat="1" applyBorder="1">
      <alignment vertical="center"/>
    </xf>
    <xf numFmtId="0" fontId="45" fillId="0" borderId="0" xfId="0" applyFont="1" applyAlignment="1">
      <alignment horizontal="center" vertical="center" wrapText="1"/>
    </xf>
    <xf numFmtId="0" fontId="16" fillId="0" borderId="111" xfId="0" applyFont="1" applyBorder="1" applyAlignment="1">
      <alignment horizontal="center" vertical="center"/>
    </xf>
    <xf numFmtId="0" fontId="16" fillId="0" borderId="113" xfId="0" applyFont="1" applyBorder="1" applyAlignment="1">
      <alignment horizontal="center" vertical="center"/>
    </xf>
    <xf numFmtId="0" fontId="16" fillId="0" borderId="95" xfId="0" applyFont="1" applyBorder="1" applyAlignment="1">
      <alignment horizontal="center" vertical="center"/>
    </xf>
    <xf numFmtId="0" fontId="16" fillId="0" borderId="126" xfId="0" applyFont="1" applyBorder="1" applyAlignment="1">
      <alignment horizontal="center" vertical="center"/>
    </xf>
    <xf numFmtId="177" fontId="16" fillId="0" borderId="74" xfId="0" applyNumberFormat="1" applyFont="1" applyBorder="1" applyAlignment="1">
      <alignment horizontal="center" vertical="center" shrinkToFit="1"/>
    </xf>
    <xf numFmtId="177" fontId="16" fillId="9" borderId="74" xfId="0" applyNumberFormat="1" applyFont="1" applyFill="1" applyBorder="1" applyAlignment="1">
      <alignment horizontal="center" vertical="center" shrinkToFit="1"/>
    </xf>
    <xf numFmtId="177" fontId="16" fillId="0" borderId="70" xfId="0" applyNumberFormat="1" applyFont="1" applyBorder="1" applyAlignment="1">
      <alignment horizontal="center" vertical="center" shrinkToFit="1"/>
    </xf>
    <xf numFmtId="0" fontId="16" fillId="9" borderId="57" xfId="0" applyFont="1" applyFill="1" applyBorder="1" applyAlignment="1">
      <alignment horizontal="center" vertical="center" shrinkToFit="1"/>
    </xf>
    <xf numFmtId="177" fontId="16" fillId="9" borderId="67" xfId="0" applyNumberFormat="1" applyFont="1" applyFill="1" applyBorder="1" applyAlignment="1">
      <alignment horizontal="center" vertical="center" shrinkToFit="1"/>
    </xf>
    <xf numFmtId="0" fontId="17" fillId="0" borderId="3" xfId="0" applyFont="1" applyBorder="1">
      <alignment vertical="center"/>
    </xf>
    <xf numFmtId="0" fontId="22" fillId="0" borderId="53" xfId="0" applyFont="1" applyBorder="1" applyAlignment="1">
      <alignment horizontal="center" vertical="center" shrinkToFit="1"/>
    </xf>
    <xf numFmtId="0" fontId="22" fillId="0" borderId="120" xfId="0" applyFont="1" applyBorder="1" applyAlignment="1">
      <alignment horizontal="center" vertical="center" shrinkToFit="1"/>
    </xf>
    <xf numFmtId="0" fontId="22" fillId="0" borderId="56" xfId="0" applyFont="1" applyBorder="1" applyAlignment="1">
      <alignment horizontal="center" vertical="center" shrinkToFit="1"/>
    </xf>
    <xf numFmtId="0" fontId="22" fillId="0" borderId="123" xfId="0" applyFont="1" applyBorder="1" applyAlignment="1">
      <alignment vertical="center" shrinkToFit="1"/>
    </xf>
    <xf numFmtId="0" fontId="22" fillId="0" borderId="51" xfId="0" applyFont="1" applyBorder="1" applyAlignment="1">
      <alignment vertical="center" shrinkToFit="1"/>
    </xf>
    <xf numFmtId="0" fontId="22" fillId="0" borderId="54" xfId="0" applyFont="1" applyBorder="1" applyAlignment="1">
      <alignment vertical="center" shrinkToFit="1"/>
    </xf>
    <xf numFmtId="0" fontId="16" fillId="9" borderId="52" xfId="0" applyFont="1" applyFill="1" applyBorder="1">
      <alignment vertical="center"/>
    </xf>
    <xf numFmtId="177" fontId="16" fillId="9" borderId="52" xfId="0" applyNumberFormat="1" applyFont="1" applyFill="1" applyBorder="1" applyAlignment="1">
      <alignment vertical="center" shrinkToFit="1"/>
    </xf>
    <xf numFmtId="0" fontId="0" fillId="0" borderId="148" xfId="0" applyBorder="1">
      <alignment vertical="center"/>
    </xf>
    <xf numFmtId="0" fontId="0" fillId="0" borderId="149" xfId="0" applyBorder="1">
      <alignment vertical="center"/>
    </xf>
    <xf numFmtId="0" fontId="0" fillId="0" borderId="124" xfId="0" applyBorder="1">
      <alignment vertical="center"/>
    </xf>
    <xf numFmtId="0" fontId="0" fillId="5" borderId="0" xfId="0" applyFill="1">
      <alignment vertical="center"/>
    </xf>
    <xf numFmtId="0" fontId="0" fillId="0" borderId="6" xfId="0" applyBorder="1" applyProtection="1">
      <alignment vertical="center"/>
      <protection locked="0"/>
    </xf>
    <xf numFmtId="0" fontId="0" fillId="9" borderId="0" xfId="0" applyFill="1" applyProtection="1">
      <alignment vertical="center"/>
      <protection locked="0"/>
    </xf>
    <xf numFmtId="176" fontId="0" fillId="0" borderId="117" xfId="0" applyNumberFormat="1" applyBorder="1">
      <alignment vertical="center"/>
    </xf>
    <xf numFmtId="0" fontId="22" fillId="0" borderId="51" xfId="0" applyFont="1" applyBorder="1" applyAlignment="1">
      <alignment horizontal="center" vertical="center" shrinkToFit="1"/>
    </xf>
    <xf numFmtId="0" fontId="22" fillId="0" borderId="52" xfId="0" applyFont="1" applyBorder="1" applyAlignment="1">
      <alignment horizontal="center" vertical="center" shrinkToFit="1"/>
    </xf>
    <xf numFmtId="0" fontId="22" fillId="0" borderId="53" xfId="0" applyFont="1" applyBorder="1" applyAlignment="1">
      <alignment horizontal="center" vertical="center" shrinkToFit="1"/>
    </xf>
    <xf numFmtId="0" fontId="22" fillId="0" borderId="51" xfId="0" applyFont="1" applyBorder="1" applyAlignment="1">
      <alignment horizontal="center" vertical="center"/>
    </xf>
    <xf numFmtId="0" fontId="22" fillId="0" borderId="53" xfId="0" applyFont="1" applyBorder="1" applyAlignment="1">
      <alignment horizontal="center" vertical="center"/>
    </xf>
    <xf numFmtId="0" fontId="22" fillId="0" borderId="54" xfId="0" applyFont="1" applyBorder="1" applyAlignment="1">
      <alignment horizontal="center" vertical="center"/>
    </xf>
    <xf numFmtId="0" fontId="22" fillId="0" borderId="56" xfId="0" applyFont="1" applyBorder="1" applyAlignment="1">
      <alignment horizontal="center" vertical="center"/>
    </xf>
    <xf numFmtId="0" fontId="22" fillId="0" borderId="54" xfId="0" applyFont="1" applyBorder="1" applyAlignment="1">
      <alignment horizontal="center" vertical="center" shrinkToFit="1"/>
    </xf>
    <xf numFmtId="0" fontId="22" fillId="0" borderId="55" xfId="0" applyFont="1" applyBorder="1" applyAlignment="1">
      <alignment horizontal="center" vertical="center" shrinkToFit="1"/>
    </xf>
    <xf numFmtId="0" fontId="22" fillId="0" borderId="56" xfId="0" applyFont="1" applyBorder="1" applyAlignment="1">
      <alignment horizontal="center" vertical="center" shrinkToFit="1"/>
    </xf>
    <xf numFmtId="0" fontId="16" fillId="0" borderId="41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2" fillId="0" borderId="115" xfId="0" applyFont="1" applyBorder="1" applyAlignment="1">
      <alignment horizontal="center" vertical="center"/>
    </xf>
    <xf numFmtId="0" fontId="16" fillId="0" borderId="42" xfId="0" applyFont="1" applyBorder="1" applyAlignment="1">
      <alignment horizontal="center" vertical="center" shrinkToFit="1"/>
    </xf>
    <xf numFmtId="0" fontId="16" fillId="0" borderId="43" xfId="0" applyFont="1" applyBorder="1" applyAlignment="1">
      <alignment horizontal="center" vertical="center" shrinkToFit="1"/>
    </xf>
    <xf numFmtId="0" fontId="16" fillId="0" borderId="121" xfId="0" applyFont="1" applyBorder="1" applyAlignment="1">
      <alignment horizontal="center" vertical="center" shrinkToFit="1"/>
    </xf>
    <xf numFmtId="0" fontId="16" fillId="0" borderId="44" xfId="0" applyFont="1" applyBorder="1" applyAlignment="1">
      <alignment horizontal="center" vertical="center" shrinkToFit="1"/>
    </xf>
    <xf numFmtId="0" fontId="16" fillId="0" borderId="45" xfId="0" applyFont="1" applyBorder="1" applyAlignment="1">
      <alignment horizontal="center" vertical="center" shrinkToFit="1"/>
    </xf>
    <xf numFmtId="0" fontId="16" fillId="0" borderId="46" xfId="0" applyFont="1" applyBorder="1" applyAlignment="1">
      <alignment horizontal="center" vertical="center" shrinkToFit="1"/>
    </xf>
    <xf numFmtId="0" fontId="16" fillId="0" borderId="122" xfId="0" applyFont="1" applyBorder="1" applyAlignment="1">
      <alignment horizontal="center" vertical="center" shrinkToFit="1"/>
    </xf>
    <xf numFmtId="0" fontId="16" fillId="0" borderId="47" xfId="0" applyFont="1" applyBorder="1" applyAlignment="1">
      <alignment horizontal="center" vertical="center" shrinkToFit="1"/>
    </xf>
    <xf numFmtId="176" fontId="22" fillId="0" borderId="54" xfId="0" applyNumberFormat="1" applyFont="1" applyBorder="1" applyAlignment="1">
      <alignment horizontal="center" vertical="center" shrinkToFit="1"/>
    </xf>
    <xf numFmtId="176" fontId="22" fillId="0" borderId="55" xfId="0" applyNumberFormat="1" applyFont="1" applyBorder="1" applyAlignment="1">
      <alignment horizontal="center" vertical="center" shrinkToFit="1"/>
    </xf>
    <xf numFmtId="176" fontId="22" fillId="0" borderId="56" xfId="0" applyNumberFormat="1" applyFont="1" applyBorder="1" applyAlignment="1">
      <alignment horizontal="center" vertical="center" shrinkToFit="1"/>
    </xf>
    <xf numFmtId="176" fontId="22" fillId="0" borderId="51" xfId="0" applyNumberFormat="1" applyFont="1" applyBorder="1" applyAlignment="1">
      <alignment horizontal="center" vertical="center" shrinkToFit="1"/>
    </xf>
    <xf numFmtId="176" fontId="22" fillId="0" borderId="52" xfId="0" applyNumberFormat="1" applyFont="1" applyBorder="1" applyAlignment="1">
      <alignment horizontal="center" vertical="center" shrinkToFit="1"/>
    </xf>
    <xf numFmtId="176" fontId="22" fillId="0" borderId="53" xfId="0" applyNumberFormat="1" applyFont="1" applyBorder="1" applyAlignment="1">
      <alignment horizontal="center" vertical="center" shrinkToFit="1"/>
    </xf>
    <xf numFmtId="0" fontId="16" fillId="0" borderId="129" xfId="0" applyFont="1" applyBorder="1" applyAlignment="1">
      <alignment horizontal="center" vertical="center" shrinkToFit="1"/>
    </xf>
    <xf numFmtId="0" fontId="16" fillId="0" borderId="133" xfId="0" applyFont="1" applyBorder="1" applyAlignment="1">
      <alignment horizontal="center" vertical="center" shrinkToFit="1"/>
    </xf>
    <xf numFmtId="0" fontId="16" fillId="0" borderId="119" xfId="0" applyFont="1" applyBorder="1" applyAlignment="1">
      <alignment horizontal="center" vertical="center" shrinkToFit="1"/>
    </xf>
    <xf numFmtId="0" fontId="16" fillId="0" borderId="134" xfId="0" applyFont="1" applyBorder="1" applyAlignment="1">
      <alignment horizontal="center" vertical="center" shrinkToFit="1"/>
    </xf>
    <xf numFmtId="0" fontId="22" fillId="0" borderId="122" xfId="0" applyFont="1" applyBorder="1" applyAlignment="1">
      <alignment horizontal="right" vertical="center"/>
    </xf>
    <xf numFmtId="0" fontId="22" fillId="0" borderId="55" xfId="0" applyFont="1" applyBorder="1" applyAlignment="1">
      <alignment horizontal="right" vertical="center"/>
    </xf>
    <xf numFmtId="176" fontId="22" fillId="0" borderId="123" xfId="0" applyNumberFormat="1" applyFont="1" applyBorder="1" applyAlignment="1">
      <alignment horizontal="center" vertical="center" shrinkToFit="1"/>
    </xf>
    <xf numFmtId="176" fontId="22" fillId="0" borderId="126" xfId="0" applyNumberFormat="1" applyFont="1" applyBorder="1" applyAlignment="1">
      <alignment horizontal="center" vertical="center" shrinkToFit="1"/>
    </xf>
    <xf numFmtId="176" fontId="22" fillId="0" borderId="120" xfId="0" applyNumberFormat="1" applyFont="1" applyBorder="1" applyAlignment="1">
      <alignment horizontal="center" vertical="center" shrinkToFit="1"/>
    </xf>
    <xf numFmtId="176" fontId="22" fillId="0" borderId="48" xfId="0" applyNumberFormat="1" applyFont="1" applyBorder="1" applyAlignment="1">
      <alignment horizontal="center" vertical="center" shrinkToFit="1"/>
    </xf>
    <xf numFmtId="176" fontId="22" fillId="0" borderId="49" xfId="0" applyNumberFormat="1" applyFont="1" applyBorder="1" applyAlignment="1">
      <alignment horizontal="center" vertical="center" shrinkToFit="1"/>
    </xf>
    <xf numFmtId="176" fontId="22" fillId="0" borderId="50" xfId="0" applyNumberFormat="1" applyFont="1" applyBorder="1" applyAlignment="1">
      <alignment horizontal="center" vertical="center" shrinkToFit="1"/>
    </xf>
    <xf numFmtId="0" fontId="22" fillId="0" borderId="121" xfId="0" applyFont="1" applyBorder="1" applyAlignment="1">
      <alignment horizontal="right" vertical="center"/>
    </xf>
    <xf numFmtId="0" fontId="22" fillId="0" borderId="52" xfId="0" applyFont="1" applyBorder="1" applyAlignment="1">
      <alignment horizontal="right" vertical="center"/>
    </xf>
    <xf numFmtId="0" fontId="16" fillId="0" borderId="12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33" xfId="0" applyFont="1" applyBorder="1" applyAlignment="1">
      <alignment horizontal="center" vertical="center"/>
    </xf>
    <xf numFmtId="0" fontId="22" fillId="0" borderId="127" xfId="0" applyFont="1" applyBorder="1" applyAlignment="1">
      <alignment horizontal="center" vertical="center" shrinkToFit="1"/>
    </xf>
    <xf numFmtId="0" fontId="22" fillId="0" borderId="115" xfId="0" applyFont="1" applyBorder="1" applyAlignment="1">
      <alignment horizontal="center" vertical="center" shrinkToFit="1"/>
    </xf>
    <xf numFmtId="0" fontId="22" fillId="0" borderId="118" xfId="0" applyFont="1" applyBorder="1" applyAlignment="1">
      <alignment horizontal="center" vertical="center" shrinkToFit="1"/>
    </xf>
    <xf numFmtId="0" fontId="22" fillId="0" borderId="146" xfId="0" applyFont="1" applyBorder="1" applyAlignment="1">
      <alignment horizontal="center" vertical="center" shrinkToFit="1"/>
    </xf>
    <xf numFmtId="0" fontId="22" fillId="0" borderId="73" xfId="0" applyFont="1" applyBorder="1" applyAlignment="1">
      <alignment horizontal="center" vertical="center" shrinkToFit="1"/>
    </xf>
    <xf numFmtId="0" fontId="22" fillId="0" borderId="147" xfId="0" applyFont="1" applyBorder="1" applyAlignment="1">
      <alignment horizontal="center" vertical="center" shrinkToFit="1"/>
    </xf>
    <xf numFmtId="0" fontId="22" fillId="0" borderId="20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2" fillId="0" borderId="119" xfId="0" applyFont="1" applyBorder="1" applyAlignment="1">
      <alignment horizontal="right" vertical="center"/>
    </xf>
    <xf numFmtId="0" fontId="22" fillId="0" borderId="126" xfId="0" applyFont="1" applyBorder="1" applyAlignment="1">
      <alignment horizontal="right" vertical="center"/>
    </xf>
    <xf numFmtId="0" fontId="16" fillId="0" borderId="24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27" xfId="0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0" fontId="16" fillId="0" borderId="32" xfId="0" applyFont="1" applyBorder="1" applyAlignment="1">
      <alignment horizontal="center" vertical="center"/>
    </xf>
    <xf numFmtId="0" fontId="16" fillId="0" borderId="29" xfId="0" applyFont="1" applyBorder="1" applyAlignment="1">
      <alignment horizontal="center" vertical="center"/>
    </xf>
    <xf numFmtId="0" fontId="25" fillId="0" borderId="24" xfId="0" applyFont="1" applyBorder="1" applyAlignment="1">
      <alignment horizontal="center" vertical="center"/>
    </xf>
    <xf numFmtId="0" fontId="25" fillId="0" borderId="27" xfId="0" applyFont="1" applyBorder="1" applyAlignment="1">
      <alignment horizontal="center" vertical="center"/>
    </xf>
    <xf numFmtId="0" fontId="25" fillId="0" borderId="28" xfId="0" applyFont="1" applyBorder="1" applyAlignment="1">
      <alignment horizontal="center" vertical="center"/>
    </xf>
    <xf numFmtId="0" fontId="25" fillId="0" borderId="29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39" xfId="0" applyFont="1" applyBorder="1" applyAlignment="1">
      <alignment horizontal="center" vertical="center"/>
    </xf>
    <xf numFmtId="0" fontId="22" fillId="0" borderId="125" xfId="0" applyFont="1" applyBorder="1" applyAlignment="1">
      <alignment horizontal="center" vertical="center"/>
    </xf>
    <xf numFmtId="0" fontId="22" fillId="0" borderId="40" xfId="0" applyFont="1" applyBorder="1" applyAlignment="1">
      <alignment horizontal="center" vertical="center"/>
    </xf>
    <xf numFmtId="0" fontId="22" fillId="0" borderId="123" xfId="0" applyFont="1" applyBorder="1" applyAlignment="1">
      <alignment horizontal="center" vertical="center" shrinkToFit="1"/>
    </xf>
    <xf numFmtId="0" fontId="22" fillId="0" borderId="126" xfId="0" applyFont="1" applyBorder="1" applyAlignment="1">
      <alignment horizontal="center" vertical="center" shrinkToFit="1"/>
    </xf>
    <xf numFmtId="0" fontId="22" fillId="0" borderId="120" xfId="0" applyFont="1" applyBorder="1" applyAlignment="1">
      <alignment horizontal="center" vertical="center" shrinkToFit="1"/>
    </xf>
    <xf numFmtId="0" fontId="22" fillId="0" borderId="48" xfId="0" applyFont="1" applyBorder="1" applyAlignment="1">
      <alignment horizontal="center" vertical="center"/>
    </xf>
    <xf numFmtId="0" fontId="22" fillId="0" borderId="50" xfId="0" applyFont="1" applyBorder="1" applyAlignment="1">
      <alignment horizontal="center" vertical="center"/>
    </xf>
    <xf numFmtId="0" fontId="16" fillId="0" borderId="63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24" fillId="0" borderId="25" xfId="0" applyFont="1" applyBorder="1" applyAlignment="1">
      <alignment horizontal="center" vertical="center"/>
    </xf>
    <xf numFmtId="0" fontId="24" fillId="0" borderId="26" xfId="0" applyFont="1" applyBorder="1" applyAlignment="1">
      <alignment horizontal="center" vertical="center"/>
    </xf>
    <xf numFmtId="0" fontId="24" fillId="0" borderId="22" xfId="0" applyFont="1" applyBorder="1" applyAlignment="1">
      <alignment horizontal="center" vertical="center"/>
    </xf>
    <xf numFmtId="0" fontId="24" fillId="0" borderId="23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0" fontId="22" fillId="0" borderId="22" xfId="0" applyFont="1" applyBorder="1" applyAlignment="1">
      <alignment horizontal="center" vertical="center"/>
    </xf>
    <xf numFmtId="0" fontId="22" fillId="0" borderId="23" xfId="0" applyFont="1" applyBorder="1" applyAlignment="1">
      <alignment horizontal="center" vertical="center"/>
    </xf>
    <xf numFmtId="0" fontId="34" fillId="0" borderId="7" xfId="0" applyFont="1" applyBorder="1" applyAlignment="1">
      <alignment horizontal="center" vertical="center" wrapText="1"/>
    </xf>
    <xf numFmtId="0" fontId="34" fillId="0" borderId="5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22" fillId="0" borderId="28" xfId="0" applyFont="1" applyBorder="1" applyAlignment="1">
      <alignment horizontal="center" vertical="center"/>
    </xf>
    <xf numFmtId="0" fontId="22" fillId="0" borderId="29" xfId="0" applyFont="1" applyBorder="1" applyAlignment="1">
      <alignment horizontal="center" vertical="center"/>
    </xf>
    <xf numFmtId="0" fontId="22" fillId="0" borderId="32" xfId="0" applyFont="1" applyBorder="1" applyAlignment="1">
      <alignment horizontal="center" vertical="center"/>
    </xf>
    <xf numFmtId="0" fontId="22" fillId="0" borderId="30" xfId="0" applyFont="1" applyBorder="1" applyAlignment="1">
      <alignment horizontal="center" vertical="center"/>
    </xf>
    <xf numFmtId="0" fontId="16" fillId="0" borderId="31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22" fillId="0" borderId="35" xfId="0" applyFont="1" applyBorder="1" applyAlignment="1">
      <alignment horizontal="center" vertical="center"/>
    </xf>
    <xf numFmtId="0" fontId="22" fillId="0" borderId="36" xfId="0" applyFont="1" applyBorder="1" applyAlignment="1">
      <alignment horizontal="center" vertical="center"/>
    </xf>
    <xf numFmtId="0" fontId="22" fillId="0" borderId="37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18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0" borderId="19" xfId="0" applyFont="1" applyBorder="1" applyAlignment="1">
      <alignment horizontal="left" vertical="center" shrinkToFit="1"/>
    </xf>
    <xf numFmtId="0" fontId="22" fillId="0" borderId="0" xfId="0" applyFont="1" applyAlignment="1">
      <alignment horizontal="left" vertical="center" shrinkToFit="1"/>
    </xf>
    <xf numFmtId="0" fontId="22" fillId="0" borderId="6" xfId="0" applyFont="1" applyBorder="1" applyAlignment="1">
      <alignment horizontal="left" vertical="center" shrinkToFit="1"/>
    </xf>
    <xf numFmtId="0" fontId="22" fillId="0" borderId="7" xfId="0" applyFont="1" applyBorder="1" applyAlignment="1">
      <alignment horizontal="left" vertical="center" shrinkToFit="1"/>
    </xf>
    <xf numFmtId="0" fontId="22" fillId="0" borderId="19" xfId="0" applyFont="1" applyBorder="1" applyAlignment="1">
      <alignment horizontal="center" vertical="center" shrinkToFit="1"/>
    </xf>
    <xf numFmtId="0" fontId="22" fillId="0" borderId="0" xfId="0" applyFont="1" applyAlignment="1">
      <alignment horizontal="center" vertical="center" shrinkToFit="1"/>
    </xf>
    <xf numFmtId="0" fontId="22" fillId="0" borderId="18" xfId="0" applyFont="1" applyBorder="1" applyAlignment="1">
      <alignment horizontal="center" vertical="center" shrinkToFit="1"/>
    </xf>
    <xf numFmtId="0" fontId="22" fillId="0" borderId="15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 shrinkToFit="1"/>
    </xf>
    <xf numFmtId="0" fontId="22" fillId="0" borderId="14" xfId="0" applyFont="1" applyBorder="1" applyAlignment="1">
      <alignment horizontal="center" vertical="center" shrinkToFit="1"/>
    </xf>
    <xf numFmtId="0" fontId="18" fillId="0" borderId="0" xfId="0" applyFont="1" applyAlignment="1">
      <alignment horizontal="distributed" vertical="distributed"/>
    </xf>
    <xf numFmtId="0" fontId="23" fillId="0" borderId="1" xfId="0" applyFont="1" applyBorder="1" applyAlignment="1">
      <alignment horizontal="center" vertical="center" shrinkToFit="1"/>
    </xf>
    <xf numFmtId="0" fontId="23" fillId="0" borderId="124" xfId="0" applyFont="1" applyBorder="1" applyAlignment="1">
      <alignment horizontal="center" vertical="center" shrinkToFit="1"/>
    </xf>
    <xf numFmtId="0" fontId="16" fillId="0" borderId="3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29" fillId="0" borderId="10" xfId="0" applyFont="1" applyBorder="1" applyAlignment="1">
      <alignment horizontal="center" vertical="center" shrinkToFit="1"/>
    </xf>
    <xf numFmtId="0" fontId="29" fillId="0" borderId="2" xfId="0" applyFont="1" applyBorder="1" applyAlignment="1">
      <alignment horizontal="center" vertical="center" shrinkToFit="1"/>
    </xf>
    <xf numFmtId="0" fontId="29" fillId="0" borderId="4" xfId="0" applyFont="1" applyBorder="1" applyAlignment="1">
      <alignment horizontal="center" vertical="center" shrinkToFit="1"/>
    </xf>
    <xf numFmtId="0" fontId="29" fillId="0" borderId="11" xfId="0" applyFont="1" applyBorder="1" applyAlignment="1">
      <alignment horizontal="center" vertical="center" shrinkToFit="1"/>
    </xf>
    <xf numFmtId="0" fontId="29" fillId="0" borderId="6" xfId="0" applyFont="1" applyBorder="1" applyAlignment="1">
      <alignment horizontal="center" vertical="center" shrinkToFit="1"/>
    </xf>
    <xf numFmtId="0" fontId="29" fillId="0" borderId="7" xfId="0" applyFont="1" applyBorder="1" applyAlignment="1">
      <alignment horizontal="center" vertical="center" shrinkToFit="1"/>
    </xf>
    <xf numFmtId="181" fontId="22" fillId="0" borderId="16" xfId="0" applyNumberFormat="1" applyFont="1" applyBorder="1" applyAlignment="1">
      <alignment horizontal="center" vertical="center"/>
    </xf>
    <xf numFmtId="181" fontId="22" fillId="0" borderId="13" xfId="0" applyNumberFormat="1" applyFont="1" applyBorder="1" applyAlignment="1">
      <alignment horizontal="center" vertical="center"/>
    </xf>
    <xf numFmtId="179" fontId="22" fillId="0" borderId="13" xfId="0" applyNumberFormat="1" applyFont="1" applyBorder="1" applyAlignment="1">
      <alignment horizontal="center" vertical="center"/>
    </xf>
    <xf numFmtId="180" fontId="22" fillId="0" borderId="13" xfId="0" applyNumberFormat="1" applyFont="1" applyBorder="1" applyAlignment="1">
      <alignment horizontal="center" vertical="center"/>
    </xf>
    <xf numFmtId="0" fontId="0" fillId="0" borderId="9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7" fillId="3" borderId="95" xfId="0" applyFont="1" applyFill="1" applyBorder="1" applyAlignment="1" applyProtection="1">
      <alignment horizontal="center" vertical="center"/>
      <protection locked="0"/>
    </xf>
    <xf numFmtId="0" fontId="28" fillId="3" borderId="96" xfId="0" applyFont="1" applyFill="1" applyBorder="1" applyAlignment="1" applyProtection="1">
      <alignment horizontal="center" vertical="center"/>
      <protection locked="0"/>
    </xf>
    <xf numFmtId="0" fontId="28" fillId="3" borderId="6" xfId="0" applyFont="1" applyFill="1" applyBorder="1" applyAlignment="1" applyProtection="1">
      <alignment horizontal="center" vertical="center"/>
      <protection locked="0"/>
    </xf>
    <xf numFmtId="0" fontId="28" fillId="3" borderId="7" xfId="0" applyFont="1" applyFill="1" applyBorder="1" applyAlignment="1" applyProtection="1">
      <alignment horizontal="center" vertical="center"/>
      <protection locked="0"/>
    </xf>
    <xf numFmtId="0" fontId="0" fillId="0" borderId="115" xfId="0" applyBorder="1" applyAlignment="1">
      <alignment horizontal="center" vertical="center" shrinkToFit="1"/>
    </xf>
    <xf numFmtId="0" fontId="0" fillId="0" borderId="118" xfId="0" applyBorder="1" applyAlignment="1">
      <alignment horizontal="center" vertical="center" shrinkToFit="1"/>
    </xf>
    <xf numFmtId="0" fontId="26" fillId="5" borderId="106" xfId="0" applyFont="1" applyFill="1" applyBorder="1" applyAlignment="1" applyProtection="1">
      <alignment horizontal="center" vertical="center"/>
      <protection locked="0"/>
    </xf>
    <xf numFmtId="0" fontId="26" fillId="6" borderId="106" xfId="0" applyFont="1" applyFill="1" applyBorder="1" applyAlignment="1" applyProtection="1">
      <alignment horizontal="center" vertical="center"/>
      <protection locked="0"/>
    </xf>
    <xf numFmtId="0" fontId="0" fillId="0" borderId="105" xfId="0" applyBorder="1" applyAlignment="1">
      <alignment horizontal="center" vertical="center"/>
    </xf>
    <xf numFmtId="0" fontId="38" fillId="0" borderId="0" xfId="0" applyFont="1" applyAlignment="1">
      <alignment horizontal="center" vertical="center" wrapText="1"/>
    </xf>
    <xf numFmtId="0" fontId="39" fillId="0" borderId="0" xfId="0" applyFont="1" applyAlignment="1">
      <alignment horizontal="center" vertical="center" wrapText="1"/>
    </xf>
    <xf numFmtId="177" fontId="22" fillId="0" borderId="0" xfId="0" applyNumberFormat="1" applyFont="1" applyAlignment="1">
      <alignment horizontal="center" vertical="center" shrinkToFit="1"/>
    </xf>
    <xf numFmtId="0" fontId="4" fillId="4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horizontal="center" vertical="center"/>
    </xf>
    <xf numFmtId="0" fontId="4" fillId="4" borderId="0" xfId="0" applyFont="1" applyFill="1" applyAlignment="1" applyProtection="1">
      <alignment horizontal="left" vertical="center"/>
      <protection locked="0"/>
    </xf>
    <xf numFmtId="177" fontId="22" fillId="0" borderId="0" xfId="0" applyNumberFormat="1" applyFont="1" applyAlignment="1">
      <alignment horizontal="left" vertical="center"/>
    </xf>
    <xf numFmtId="0" fontId="16" fillId="0" borderId="0" xfId="0" applyFont="1" applyAlignment="1">
      <alignment horizontal="center" vertical="center" shrinkToFit="1"/>
    </xf>
    <xf numFmtId="177" fontId="22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31" fillId="0" borderId="41" xfId="0" applyFont="1" applyBorder="1" applyAlignment="1">
      <alignment horizontal="center" vertical="center" shrinkToFit="1"/>
    </xf>
    <xf numFmtId="0" fontId="31" fillId="0" borderId="82" xfId="0" applyFont="1" applyBorder="1" applyAlignment="1">
      <alignment horizontal="center" vertical="center" shrinkToFit="1"/>
    </xf>
    <xf numFmtId="0" fontId="31" fillId="0" borderId="81" xfId="0" applyFont="1" applyBorder="1" applyAlignment="1">
      <alignment horizontal="center" vertical="center" shrinkToFi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59" xfId="0" applyFont="1" applyBorder="1" applyAlignment="1">
      <alignment horizontal="center" vertical="center"/>
    </xf>
    <xf numFmtId="0" fontId="4" fillId="0" borderId="58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 wrapText="1"/>
    </xf>
    <xf numFmtId="0" fontId="2" fillId="0" borderId="9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80" xfId="0" applyFont="1" applyBorder="1" applyAlignment="1">
      <alignment horizontal="center" vertical="center"/>
    </xf>
    <xf numFmtId="0" fontId="4" fillId="0" borderId="127" xfId="0" applyFont="1" applyBorder="1" applyAlignment="1">
      <alignment horizontal="center" vertical="center" shrinkToFit="1"/>
    </xf>
    <xf numFmtId="0" fontId="4" fillId="0" borderId="115" xfId="0" applyFont="1" applyBorder="1" applyAlignment="1">
      <alignment horizontal="center" vertical="center" shrinkToFit="1"/>
    </xf>
    <xf numFmtId="0" fontId="4" fillId="0" borderId="118" xfId="0" applyFont="1" applyBorder="1" applyAlignment="1">
      <alignment horizontal="center" vertical="center" shrinkToFit="1"/>
    </xf>
    <xf numFmtId="177" fontId="22" fillId="0" borderId="5" xfId="0" applyNumberFormat="1" applyFont="1" applyBorder="1" applyAlignment="1">
      <alignment horizontal="center" vertical="center" shrinkToFit="1"/>
    </xf>
    <xf numFmtId="177" fontId="22" fillId="0" borderId="6" xfId="0" applyNumberFormat="1" applyFont="1" applyBorder="1" applyAlignment="1">
      <alignment horizontal="center" vertical="center" shrinkToFit="1"/>
    </xf>
    <xf numFmtId="177" fontId="22" fillId="0" borderId="7" xfId="0" applyNumberFormat="1" applyFont="1" applyBorder="1" applyAlignment="1">
      <alignment horizontal="center" vertical="center" shrinkToFit="1"/>
    </xf>
    <xf numFmtId="177" fontId="17" fillId="0" borderId="5" xfId="0" applyNumberFormat="1" applyFont="1" applyBorder="1" applyAlignment="1">
      <alignment horizontal="left" vertical="center"/>
    </xf>
    <xf numFmtId="177" fontId="17" fillId="0" borderId="6" xfId="0" applyNumberFormat="1" applyFont="1" applyBorder="1" applyAlignment="1">
      <alignment horizontal="left" vertical="center"/>
    </xf>
    <xf numFmtId="177" fontId="17" fillId="0" borderId="7" xfId="0" applyNumberFormat="1" applyFont="1" applyBorder="1" applyAlignment="1">
      <alignment horizontal="left" vertical="center"/>
    </xf>
    <xf numFmtId="177" fontId="17" fillId="0" borderId="19" xfId="0" applyNumberFormat="1" applyFont="1" applyBorder="1" applyAlignment="1">
      <alignment horizontal="left" vertical="center"/>
    </xf>
    <xf numFmtId="177" fontId="17" fillId="0" borderId="0" xfId="0" applyNumberFormat="1" applyFont="1" applyAlignment="1">
      <alignment horizontal="left" vertical="center"/>
    </xf>
    <xf numFmtId="177" fontId="17" fillId="0" borderId="18" xfId="0" applyNumberFormat="1" applyFont="1" applyBorder="1" applyAlignment="1">
      <alignment horizontal="left" vertical="center"/>
    </xf>
    <xf numFmtId="177" fontId="16" fillId="0" borderId="42" xfId="0" applyNumberFormat="1" applyFont="1" applyBorder="1" applyAlignment="1">
      <alignment horizontal="center" vertical="center" shrinkToFit="1"/>
    </xf>
    <xf numFmtId="177" fontId="16" fillId="0" borderId="43" xfId="0" applyNumberFormat="1" applyFont="1" applyBorder="1" applyAlignment="1">
      <alignment horizontal="center" vertical="center" shrinkToFit="1"/>
    </xf>
    <xf numFmtId="177" fontId="16" fillId="0" borderId="121" xfId="0" applyNumberFormat="1" applyFont="1" applyBorder="1" applyAlignment="1">
      <alignment horizontal="center" vertical="center" shrinkToFit="1"/>
    </xf>
    <xf numFmtId="177" fontId="16" fillId="0" borderId="44" xfId="0" applyNumberFormat="1" applyFont="1" applyBorder="1" applyAlignment="1">
      <alignment horizontal="center" vertical="center" shrinkToFit="1"/>
    </xf>
    <xf numFmtId="177" fontId="16" fillId="0" borderId="45" xfId="0" applyNumberFormat="1" applyFont="1" applyBorder="1" applyAlignment="1">
      <alignment horizontal="center" vertical="center" shrinkToFit="1"/>
    </xf>
    <xf numFmtId="177" fontId="16" fillId="0" borderId="46" xfId="0" applyNumberFormat="1" applyFont="1" applyBorder="1" applyAlignment="1">
      <alignment horizontal="center" vertical="center" shrinkToFit="1"/>
    </xf>
    <xf numFmtId="177" fontId="16" fillId="0" borderId="122" xfId="0" applyNumberFormat="1" applyFont="1" applyBorder="1" applyAlignment="1">
      <alignment horizontal="center" vertical="center" shrinkToFit="1"/>
    </xf>
    <xf numFmtId="177" fontId="16" fillId="0" borderId="47" xfId="0" applyNumberFormat="1" applyFont="1" applyBorder="1" applyAlignment="1">
      <alignment horizontal="center" vertical="center" shrinkToFit="1"/>
    </xf>
    <xf numFmtId="177" fontId="16" fillId="0" borderId="88" xfId="0" applyNumberFormat="1" applyFont="1" applyBorder="1" applyAlignment="1">
      <alignment horizontal="center" vertical="center" shrinkToFit="1"/>
    </xf>
    <xf numFmtId="177" fontId="16" fillId="0" borderId="89" xfId="0" applyNumberFormat="1" applyFont="1" applyBorder="1" applyAlignment="1">
      <alignment horizontal="center" vertical="center" shrinkToFit="1"/>
    </xf>
    <xf numFmtId="177" fontId="16" fillId="0" borderId="119" xfId="0" applyNumberFormat="1" applyFont="1" applyBorder="1" applyAlignment="1">
      <alignment horizontal="center" vertical="center" shrinkToFit="1"/>
    </xf>
    <xf numFmtId="177" fontId="16" fillId="0" borderId="90" xfId="0" applyNumberFormat="1" applyFont="1" applyBorder="1" applyAlignment="1">
      <alignment horizontal="center" vertical="center" shrinkToFit="1"/>
    </xf>
    <xf numFmtId="177" fontId="22" fillId="0" borderId="54" xfId="0" applyNumberFormat="1" applyFont="1" applyBorder="1" applyAlignment="1">
      <alignment horizontal="center" vertical="center" shrinkToFit="1"/>
    </xf>
    <xf numFmtId="177" fontId="22" fillId="0" borderId="55" xfId="0" applyNumberFormat="1" applyFont="1" applyBorder="1" applyAlignment="1">
      <alignment horizontal="center" vertical="center" shrinkToFit="1"/>
    </xf>
    <xf numFmtId="177" fontId="22" fillId="0" borderId="56" xfId="0" applyNumberFormat="1" applyFont="1" applyBorder="1" applyAlignment="1">
      <alignment horizontal="center" vertical="center" shrinkToFit="1"/>
    </xf>
    <xf numFmtId="177" fontId="22" fillId="0" borderId="51" xfId="0" applyNumberFormat="1" applyFont="1" applyBorder="1" applyAlignment="1">
      <alignment horizontal="center" vertical="center" shrinkToFit="1"/>
    </xf>
    <xf numFmtId="177" fontId="22" fillId="0" borderId="52" xfId="0" applyNumberFormat="1" applyFont="1" applyBorder="1" applyAlignment="1">
      <alignment horizontal="center" vertical="center" shrinkToFit="1"/>
    </xf>
    <xf numFmtId="177" fontId="22" fillId="0" borderId="53" xfId="0" applyNumberFormat="1" applyFont="1" applyBorder="1" applyAlignment="1">
      <alignment horizontal="center" vertical="center" shrinkToFit="1"/>
    </xf>
    <xf numFmtId="177" fontId="22" fillId="0" borderId="123" xfId="0" applyNumberFormat="1" applyFont="1" applyBorder="1" applyAlignment="1">
      <alignment horizontal="center" vertical="center" shrinkToFit="1"/>
    </xf>
    <xf numFmtId="177" fontId="22" fillId="0" borderId="126" xfId="0" applyNumberFormat="1" applyFont="1" applyBorder="1" applyAlignment="1">
      <alignment horizontal="center" vertical="center" shrinkToFit="1"/>
    </xf>
    <xf numFmtId="177" fontId="22" fillId="0" borderId="120" xfId="0" applyNumberFormat="1" applyFont="1" applyBorder="1" applyAlignment="1">
      <alignment horizontal="center" vertical="center" shrinkToFit="1"/>
    </xf>
    <xf numFmtId="177" fontId="22" fillId="0" borderId="122" xfId="0" applyNumberFormat="1" applyFont="1" applyBorder="1" applyAlignment="1">
      <alignment horizontal="right" vertical="center"/>
    </xf>
    <xf numFmtId="177" fontId="22" fillId="0" borderId="55" xfId="0" applyNumberFormat="1" applyFont="1" applyBorder="1" applyAlignment="1">
      <alignment horizontal="right" vertical="center"/>
    </xf>
    <xf numFmtId="177" fontId="22" fillId="0" borderId="121" xfId="0" applyNumberFormat="1" applyFont="1" applyBorder="1" applyAlignment="1">
      <alignment horizontal="right" vertical="center"/>
    </xf>
    <xf numFmtId="177" fontId="22" fillId="0" borderId="52" xfId="0" applyNumberFormat="1" applyFont="1" applyBorder="1" applyAlignment="1">
      <alignment horizontal="right" vertical="center"/>
    </xf>
    <xf numFmtId="177" fontId="22" fillId="0" borderId="54" xfId="0" applyNumberFormat="1" applyFont="1" applyBorder="1" applyAlignment="1">
      <alignment horizontal="center" vertical="center"/>
    </xf>
    <xf numFmtId="177" fontId="22" fillId="0" borderId="56" xfId="0" applyNumberFormat="1" applyFont="1" applyBorder="1" applyAlignment="1">
      <alignment horizontal="center" vertical="center"/>
    </xf>
    <xf numFmtId="177" fontId="22" fillId="0" borderId="51" xfId="0" applyNumberFormat="1" applyFont="1" applyBorder="1" applyAlignment="1">
      <alignment horizontal="center" vertical="center"/>
    </xf>
    <xf numFmtId="177" fontId="22" fillId="0" borderId="53" xfId="0" applyNumberFormat="1" applyFont="1" applyBorder="1" applyAlignment="1">
      <alignment horizontal="center" vertical="center"/>
    </xf>
    <xf numFmtId="177" fontId="22" fillId="0" borderId="119" xfId="0" applyNumberFormat="1" applyFont="1" applyBorder="1" applyAlignment="1">
      <alignment horizontal="right" vertical="center"/>
    </xf>
    <xf numFmtId="177" fontId="22" fillId="0" borderId="126" xfId="0" applyNumberFormat="1" applyFont="1" applyBorder="1" applyAlignment="1">
      <alignment horizontal="right" vertical="center"/>
    </xf>
    <xf numFmtId="177" fontId="22" fillId="0" borderId="123" xfId="0" applyNumberFormat="1" applyFont="1" applyBorder="1" applyAlignment="1">
      <alignment horizontal="center" vertical="center"/>
    </xf>
    <xf numFmtId="177" fontId="22" fillId="0" borderId="120" xfId="0" applyNumberFormat="1" applyFont="1" applyBorder="1" applyAlignment="1">
      <alignment horizontal="center" vertical="center"/>
    </xf>
    <xf numFmtId="0" fontId="22" fillId="0" borderId="24" xfId="0" applyFont="1" applyBorder="1" applyAlignment="1">
      <alignment horizontal="center" vertical="center"/>
    </xf>
    <xf numFmtId="0" fontId="22" fillId="0" borderId="27" xfId="0" applyFont="1" applyBorder="1" applyAlignment="1">
      <alignment horizontal="center" vertical="center"/>
    </xf>
    <xf numFmtId="0" fontId="22" fillId="0" borderId="127" xfId="0" applyFont="1" applyBorder="1" applyAlignment="1">
      <alignment horizontal="center" vertical="center"/>
    </xf>
    <xf numFmtId="0" fontId="22" fillId="0" borderId="118" xfId="0" applyFont="1" applyBorder="1" applyAlignment="1">
      <alignment horizontal="center" vertical="center"/>
    </xf>
    <xf numFmtId="177" fontId="22" fillId="0" borderId="30" xfId="0" applyNumberFormat="1" applyFont="1" applyBorder="1" applyAlignment="1">
      <alignment horizontal="center" vertical="center" shrinkToFit="1"/>
    </xf>
    <xf numFmtId="0" fontId="22" fillId="0" borderId="25" xfId="0" applyFont="1" applyBorder="1" applyAlignment="1">
      <alignment horizontal="center" vertical="center"/>
    </xf>
    <xf numFmtId="0" fontId="22" fillId="0" borderId="26" xfId="0" applyFont="1" applyBorder="1" applyAlignment="1">
      <alignment horizontal="center" vertical="center"/>
    </xf>
    <xf numFmtId="0" fontId="29" fillId="0" borderId="10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29" fillId="0" borderId="4" xfId="0" applyFont="1" applyBorder="1" applyAlignment="1">
      <alignment horizontal="center" vertical="center"/>
    </xf>
    <xf numFmtId="0" fontId="29" fillId="0" borderId="11" xfId="0" applyFont="1" applyBorder="1" applyAlignment="1">
      <alignment horizontal="center" vertical="center"/>
    </xf>
    <xf numFmtId="0" fontId="29" fillId="0" borderId="6" xfId="0" applyFont="1" applyBorder="1" applyAlignment="1">
      <alignment horizontal="center" vertical="center"/>
    </xf>
    <xf numFmtId="0" fontId="29" fillId="0" borderId="7" xfId="0" applyFont="1" applyBorder="1" applyAlignment="1">
      <alignment horizontal="center" vertical="center"/>
    </xf>
    <xf numFmtId="177" fontId="16" fillId="9" borderId="68" xfId="0" applyNumberFormat="1" applyFont="1" applyFill="1" applyBorder="1" applyAlignment="1">
      <alignment horizontal="center" vertical="center" shrinkToFit="1"/>
    </xf>
    <xf numFmtId="177" fontId="16" fillId="9" borderId="73" xfId="0" applyNumberFormat="1" applyFont="1" applyFill="1" applyBorder="1" applyAlignment="1">
      <alignment horizontal="center" vertical="center" shrinkToFit="1"/>
    </xf>
    <xf numFmtId="177" fontId="16" fillId="9" borderId="66" xfId="0" applyNumberFormat="1" applyFont="1" applyFill="1" applyBorder="1" applyAlignment="1">
      <alignment horizontal="center" vertical="center" shrinkToFit="1"/>
    </xf>
    <xf numFmtId="177" fontId="16" fillId="0" borderId="75" xfId="0" applyNumberFormat="1" applyFont="1" applyBorder="1" applyAlignment="1">
      <alignment horizontal="center" vertical="center" shrinkToFit="1"/>
    </xf>
    <xf numFmtId="177" fontId="16" fillId="0" borderId="0" xfId="0" applyNumberFormat="1" applyFont="1" applyAlignment="1">
      <alignment horizontal="center" vertical="center" shrinkToFit="1"/>
    </xf>
    <xf numFmtId="177" fontId="16" fillId="0" borderId="76" xfId="0" applyNumberFormat="1" applyFont="1" applyBorder="1" applyAlignment="1">
      <alignment horizontal="center" vertical="center" shrinkToFit="1"/>
    </xf>
    <xf numFmtId="177" fontId="16" fillId="0" borderId="71" xfId="0" applyNumberFormat="1" applyFont="1" applyBorder="1" applyAlignment="1">
      <alignment horizontal="center" vertical="center" shrinkToFit="1"/>
    </xf>
    <xf numFmtId="177" fontId="16" fillId="0" borderId="72" xfId="0" applyNumberFormat="1" applyFont="1" applyBorder="1" applyAlignment="1">
      <alignment horizontal="center" vertical="center" shrinkToFit="1"/>
    </xf>
    <xf numFmtId="177" fontId="16" fillId="0" borderId="69" xfId="0" applyNumberFormat="1" applyFont="1" applyBorder="1" applyAlignment="1">
      <alignment horizontal="center" vertical="center" shrinkToFit="1"/>
    </xf>
    <xf numFmtId="177" fontId="16" fillId="9" borderId="75" xfId="0" applyNumberFormat="1" applyFont="1" applyFill="1" applyBorder="1" applyAlignment="1">
      <alignment horizontal="center" vertical="center" shrinkToFit="1"/>
    </xf>
    <xf numFmtId="177" fontId="16" fillId="9" borderId="0" xfId="0" applyNumberFormat="1" applyFont="1" applyFill="1" applyAlignment="1">
      <alignment horizontal="center" vertical="center" shrinkToFit="1"/>
    </xf>
    <xf numFmtId="177" fontId="16" fillId="9" borderId="76" xfId="0" applyNumberFormat="1" applyFont="1" applyFill="1" applyBorder="1" applyAlignment="1">
      <alignment horizontal="center" vertical="center" shrinkToFit="1"/>
    </xf>
    <xf numFmtId="0" fontId="16" fillId="9" borderId="65" xfId="0" applyFont="1" applyFill="1" applyBorder="1" applyAlignment="1">
      <alignment horizontal="center" vertical="center" shrinkToFit="1"/>
    </xf>
    <xf numFmtId="0" fontId="16" fillId="9" borderId="52" xfId="0" applyFont="1" applyFill="1" applyBorder="1" applyAlignment="1">
      <alignment horizontal="center" vertical="center" shrinkToFit="1"/>
    </xf>
    <xf numFmtId="0" fontId="16" fillId="9" borderId="64" xfId="0" applyFont="1" applyFill="1" applyBorder="1" applyAlignment="1">
      <alignment horizontal="center" vertical="center" shrinkToFit="1"/>
    </xf>
    <xf numFmtId="0" fontId="17" fillId="0" borderId="0" xfId="0" applyFont="1" applyAlignment="1">
      <alignment horizontal="distributed" vertical="center"/>
    </xf>
    <xf numFmtId="0" fontId="16" fillId="0" borderId="55" xfId="0" applyFont="1" applyBorder="1" applyAlignment="1">
      <alignment horizontal="center" vertical="center"/>
    </xf>
    <xf numFmtId="0" fontId="16" fillId="0" borderId="56" xfId="0" applyFont="1" applyBorder="1" applyAlignment="1">
      <alignment horizontal="center" vertical="center"/>
    </xf>
    <xf numFmtId="177" fontId="16" fillId="9" borderId="52" xfId="0" applyNumberFormat="1" applyFont="1" applyFill="1" applyBorder="1" applyAlignment="1">
      <alignment horizontal="center" vertical="center" shrinkToFit="1"/>
    </xf>
    <xf numFmtId="177" fontId="16" fillId="0" borderId="52" xfId="0" applyNumberFormat="1" applyFont="1" applyBorder="1" applyAlignment="1">
      <alignment horizontal="center" vertical="center" shrinkToFit="1"/>
    </xf>
    <xf numFmtId="177" fontId="16" fillId="0" borderId="19" xfId="0" applyNumberFormat="1" applyFont="1" applyBorder="1" applyAlignment="1">
      <alignment horizontal="left" vertical="top" wrapText="1"/>
    </xf>
    <xf numFmtId="177" fontId="16" fillId="0" borderId="0" xfId="0" applyNumberFormat="1" applyFont="1" applyAlignment="1">
      <alignment horizontal="left" vertical="top" wrapText="1"/>
    </xf>
    <xf numFmtId="177" fontId="16" fillId="0" borderId="18" xfId="0" applyNumberFormat="1" applyFont="1" applyBorder="1" applyAlignment="1">
      <alignment horizontal="left" vertical="top" wrapText="1"/>
    </xf>
    <xf numFmtId="177" fontId="16" fillId="0" borderId="5" xfId="0" applyNumberFormat="1" applyFont="1" applyBorder="1" applyAlignment="1">
      <alignment horizontal="left" vertical="top" wrapText="1"/>
    </xf>
    <xf numFmtId="177" fontId="16" fillId="0" borderId="6" xfId="0" applyNumberFormat="1" applyFont="1" applyBorder="1" applyAlignment="1">
      <alignment horizontal="left" vertical="top" wrapText="1"/>
    </xf>
    <xf numFmtId="177" fontId="16" fillId="0" borderId="7" xfId="0" applyNumberFormat="1" applyFont="1" applyBorder="1" applyAlignment="1">
      <alignment horizontal="left" vertical="top" wrapText="1"/>
    </xf>
    <xf numFmtId="0" fontId="16" fillId="0" borderId="65" xfId="0" applyFont="1" applyBorder="1" applyAlignment="1">
      <alignment horizontal="center" vertical="center"/>
    </xf>
    <xf numFmtId="0" fontId="16" fillId="0" borderId="52" xfId="0" applyFont="1" applyBorder="1" applyAlignment="1">
      <alignment horizontal="center" vertical="center"/>
    </xf>
    <xf numFmtId="0" fontId="16" fillId="0" borderId="64" xfId="0" applyFont="1" applyBorder="1" applyAlignment="1">
      <alignment horizontal="center" vertical="center"/>
    </xf>
    <xf numFmtId="0" fontId="16" fillId="0" borderId="128" xfId="0" applyFont="1" applyBorder="1" applyAlignment="1">
      <alignment horizontal="center" vertical="center" shrinkToFit="1"/>
    </xf>
    <xf numFmtId="0" fontId="16" fillId="0" borderId="115" xfId="0" applyFont="1" applyBorder="1" applyAlignment="1">
      <alignment horizontal="center" vertical="center" shrinkToFit="1"/>
    </xf>
    <xf numFmtId="0" fontId="16" fillId="0" borderId="118" xfId="0" applyFont="1" applyBorder="1" applyAlignment="1">
      <alignment horizontal="center" vertical="center" shrinkToFit="1"/>
    </xf>
    <xf numFmtId="0" fontId="16" fillId="0" borderId="51" xfId="0" applyFont="1" applyBorder="1" applyAlignment="1">
      <alignment horizontal="center" vertical="center"/>
    </xf>
    <xf numFmtId="0" fontId="16" fillId="9" borderId="52" xfId="0" applyFont="1" applyFill="1" applyBorder="1" applyAlignment="1">
      <alignment horizontal="center" vertical="center"/>
    </xf>
    <xf numFmtId="0" fontId="16" fillId="0" borderId="52" xfId="0" applyFont="1" applyBorder="1" applyAlignment="1">
      <alignment horizontal="center" vertical="center" shrinkToFit="1"/>
    </xf>
    <xf numFmtId="0" fontId="29" fillId="0" borderId="16" xfId="0" applyFont="1" applyBorder="1" applyAlignment="1">
      <alignment horizontal="center" vertical="center" shrinkToFit="1"/>
    </xf>
    <xf numFmtId="0" fontId="29" fillId="0" borderId="13" xfId="0" applyFont="1" applyBorder="1" applyAlignment="1">
      <alignment horizontal="center" vertical="center" shrinkToFit="1"/>
    </xf>
    <xf numFmtId="0" fontId="29" fillId="0" borderId="14" xfId="0" applyFont="1" applyBorder="1" applyAlignment="1">
      <alignment horizontal="center" vertical="center" shrinkToFit="1"/>
    </xf>
    <xf numFmtId="0" fontId="20" fillId="0" borderId="52" xfId="0" applyFont="1" applyBorder="1" applyAlignment="1">
      <alignment horizontal="center" vertical="center"/>
    </xf>
    <xf numFmtId="0" fontId="16" fillId="0" borderId="54" xfId="0" applyFont="1" applyBorder="1" applyAlignment="1">
      <alignment horizontal="center" vertical="center"/>
    </xf>
    <xf numFmtId="0" fontId="16" fillId="0" borderId="53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6" fillId="0" borderId="48" xfId="0" applyFont="1" applyBorder="1" applyAlignment="1">
      <alignment horizontal="center" vertical="center"/>
    </xf>
    <xf numFmtId="0" fontId="16" fillId="0" borderId="49" xfId="0" applyFont="1" applyBorder="1" applyAlignment="1">
      <alignment horizontal="center" vertical="center"/>
    </xf>
    <xf numFmtId="0" fontId="12" fillId="0" borderId="0" xfId="0" applyFont="1" applyAlignment="1">
      <alignment horizontal="distributed" vertical="center" wrapText="1"/>
    </xf>
    <xf numFmtId="0" fontId="19" fillId="0" borderId="57" xfId="0" applyFont="1" applyBorder="1" applyAlignment="1">
      <alignment horizontal="center" vertical="center" shrinkToFit="1"/>
    </xf>
    <xf numFmtId="0" fontId="16" fillId="9" borderId="57" xfId="0" applyFont="1" applyFill="1" applyBorder="1" applyAlignment="1">
      <alignment horizontal="center" vertical="center"/>
    </xf>
    <xf numFmtId="0" fontId="16" fillId="9" borderId="65" xfId="0" applyFont="1" applyFill="1" applyBorder="1" applyAlignment="1">
      <alignment horizontal="center" vertical="center"/>
    </xf>
    <xf numFmtId="0" fontId="16" fillId="9" borderId="64" xfId="0" applyFont="1" applyFill="1" applyBorder="1" applyAlignment="1">
      <alignment horizontal="center" vertical="center"/>
    </xf>
    <xf numFmtId="179" fontId="16" fillId="0" borderId="52" xfId="0" applyNumberFormat="1" applyFont="1" applyBorder="1" applyAlignment="1">
      <alignment horizontal="center" vertical="center"/>
    </xf>
    <xf numFmtId="181" fontId="16" fillId="0" borderId="65" xfId="0" applyNumberFormat="1" applyFont="1" applyBorder="1" applyAlignment="1">
      <alignment horizontal="center" vertical="center"/>
    </xf>
    <xf numFmtId="181" fontId="16" fillId="0" borderId="52" xfId="0" applyNumberFormat="1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65" xfId="0" applyFont="1" applyBorder="1" applyAlignment="1">
      <alignment horizontal="left" vertical="center" shrinkToFit="1"/>
    </xf>
    <xf numFmtId="0" fontId="16" fillId="0" borderId="52" xfId="0" applyFont="1" applyBorder="1" applyAlignment="1">
      <alignment horizontal="left" vertical="center" shrinkToFit="1"/>
    </xf>
    <xf numFmtId="0" fontId="16" fillId="0" borderId="64" xfId="0" applyFont="1" applyBorder="1" applyAlignment="1">
      <alignment horizontal="left" vertical="center" shrinkToFit="1"/>
    </xf>
    <xf numFmtId="180" fontId="16" fillId="0" borderId="52" xfId="0" applyNumberFormat="1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 shrinkToFit="1"/>
    </xf>
    <xf numFmtId="0" fontId="16" fillId="0" borderId="61" xfId="0" applyFont="1" applyBorder="1" applyAlignment="1">
      <alignment horizontal="center" vertical="center" shrinkToFit="1"/>
    </xf>
    <xf numFmtId="0" fontId="16" fillId="0" borderId="1" xfId="0" applyFont="1" applyBorder="1" applyAlignment="1">
      <alignment horizontal="center" vertical="center" shrinkToFit="1"/>
    </xf>
    <xf numFmtId="0" fontId="16" fillId="0" borderId="50" xfId="0" applyFont="1" applyBorder="1" applyAlignment="1">
      <alignment horizontal="center" vertical="center"/>
    </xf>
    <xf numFmtId="0" fontId="16" fillId="0" borderId="123" xfId="0" applyFont="1" applyBorder="1" applyAlignment="1">
      <alignment horizontal="center" vertical="center"/>
    </xf>
    <xf numFmtId="0" fontId="16" fillId="0" borderId="126" xfId="0" applyFont="1" applyBorder="1" applyAlignment="1">
      <alignment horizontal="center" vertical="center"/>
    </xf>
    <xf numFmtId="0" fontId="16" fillId="0" borderId="120" xfId="0" applyFont="1" applyBorder="1" applyAlignment="1">
      <alignment horizontal="center" vertical="center"/>
    </xf>
    <xf numFmtId="0" fontId="18" fillId="0" borderId="124" xfId="0" applyFont="1" applyBorder="1" applyAlignment="1">
      <alignment horizontal="center" vertical="center"/>
    </xf>
    <xf numFmtId="0" fontId="16" fillId="0" borderId="145" xfId="0" applyFont="1" applyBorder="1" applyAlignment="1">
      <alignment horizontal="center" vertical="center" shrinkToFit="1"/>
    </xf>
    <xf numFmtId="0" fontId="16" fillId="0" borderId="112" xfId="0" applyFont="1" applyBorder="1" applyAlignment="1">
      <alignment horizontal="center" vertical="center" shrinkToFit="1"/>
    </xf>
    <xf numFmtId="0" fontId="16" fillId="0" borderId="124" xfId="0" applyFont="1" applyBorder="1" applyAlignment="1">
      <alignment horizontal="center" vertical="center" shrinkToFit="1"/>
    </xf>
    <xf numFmtId="0" fontId="16" fillId="0" borderId="127" xfId="0" applyFont="1" applyBorder="1" applyAlignment="1">
      <alignment horizontal="center" vertical="center" wrapText="1"/>
    </xf>
    <xf numFmtId="0" fontId="16" fillId="0" borderId="145" xfId="0" applyFont="1" applyBorder="1" applyAlignment="1">
      <alignment horizontal="center" vertical="center" wrapText="1"/>
    </xf>
    <xf numFmtId="0" fontId="29" fillId="0" borderId="128" xfId="0" applyFont="1" applyBorder="1" applyAlignment="1">
      <alignment horizontal="center" vertical="center" shrinkToFit="1"/>
    </xf>
    <xf numFmtId="0" fontId="29" fillId="0" borderId="115" xfId="0" applyFont="1" applyBorder="1" applyAlignment="1">
      <alignment horizontal="center" vertical="center" shrinkToFit="1"/>
    </xf>
    <xf numFmtId="0" fontId="29" fillId="0" borderId="118" xfId="0" applyFont="1" applyBorder="1" applyAlignment="1">
      <alignment horizontal="center" vertical="center" shrinkToFit="1"/>
    </xf>
    <xf numFmtId="0" fontId="22" fillId="0" borderId="12" xfId="0" applyFont="1" applyBorder="1" applyAlignment="1" applyProtection="1">
      <alignment horizontal="center" vertical="center"/>
      <protection locked="0"/>
    </xf>
    <xf numFmtId="0" fontId="22" fillId="0" borderId="13" xfId="0" applyFont="1" applyBorder="1" applyAlignment="1" applyProtection="1">
      <alignment horizontal="center" vertical="center"/>
      <protection locked="0"/>
    </xf>
    <xf numFmtId="0" fontId="22" fillId="0" borderId="14" xfId="0" applyFont="1" applyBorder="1" applyAlignment="1" applyProtection="1">
      <alignment horizontal="center" vertical="center"/>
      <protection locked="0"/>
    </xf>
  </cellXfs>
  <cellStyles count="2">
    <cellStyle name="標準" xfId="0" builtinId="0"/>
    <cellStyle name="標準 2" xfId="1" xr:uid="{00000000-0005-0000-0000-000001000000}"/>
  </cellStyles>
  <dxfs count="113">
    <dxf>
      <font>
        <color theme="1"/>
      </font>
      <fill>
        <patternFill>
          <bgColor rgb="FF0070C0"/>
        </patternFill>
      </fill>
    </dxf>
    <dxf>
      <font>
        <color theme="1"/>
      </font>
      <fill>
        <patternFill>
          <bgColor rgb="FF0070C0"/>
        </patternFill>
      </fill>
    </dxf>
    <dxf>
      <font>
        <color theme="1"/>
      </font>
      <fill>
        <patternFill>
          <bgColor rgb="FF0070C0"/>
        </patternFill>
      </fill>
    </dxf>
    <dxf>
      <font>
        <color theme="1"/>
      </font>
      <fill>
        <patternFill>
          <bgColor rgb="FF0070C0"/>
        </patternFill>
      </fill>
    </dxf>
    <dxf>
      <font>
        <color theme="1"/>
      </font>
      <fill>
        <patternFill>
          <bgColor rgb="FF0070C0"/>
        </patternFill>
      </fill>
    </dxf>
    <dxf>
      <font>
        <color theme="1"/>
      </font>
      <fill>
        <patternFill>
          <bgColor rgb="FF0070C0"/>
        </patternFill>
      </fill>
    </dxf>
    <dxf>
      <font>
        <color rgb="FFFFFF00"/>
      </font>
      <fill>
        <patternFill>
          <bgColor rgb="FF7030A0"/>
        </patternFill>
      </fill>
    </dxf>
    <dxf>
      <font>
        <color rgb="FFFFFF00"/>
      </font>
      <fill>
        <patternFill>
          <bgColor rgb="FF7030A0"/>
        </patternFill>
      </fill>
    </dxf>
    <dxf>
      <font>
        <color rgb="FFFFFF00"/>
      </font>
      <fill>
        <patternFill>
          <bgColor rgb="FF7030A0"/>
        </patternFill>
      </fill>
    </dxf>
    <dxf>
      <font>
        <color rgb="FFFFFF00"/>
      </font>
      <fill>
        <patternFill>
          <bgColor rgb="FF7030A0"/>
        </patternFill>
      </fill>
    </dxf>
    <dxf>
      <font>
        <color rgb="FFFFFF00"/>
      </font>
      <fill>
        <patternFill>
          <bgColor rgb="FF7030A0"/>
        </patternFill>
      </fill>
    </dxf>
    <dxf>
      <font>
        <color rgb="FFFFFF00"/>
      </font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1"/>
      </font>
      <fill>
        <patternFill>
          <bgColor rgb="FF0070C0"/>
        </patternFill>
      </fill>
    </dxf>
    <dxf>
      <font>
        <color theme="1"/>
      </font>
      <fill>
        <patternFill>
          <bgColor rgb="FF0070C0"/>
        </patternFill>
      </fill>
    </dxf>
    <dxf>
      <font>
        <color theme="1"/>
      </font>
      <fill>
        <patternFill>
          <bgColor rgb="FF0070C0"/>
        </patternFill>
      </fill>
    </dxf>
    <dxf>
      <font>
        <color theme="1"/>
      </font>
      <fill>
        <patternFill>
          <bgColor rgb="FF0070C0"/>
        </patternFill>
      </fill>
    </dxf>
    <dxf>
      <font>
        <color theme="1"/>
      </font>
      <fill>
        <patternFill>
          <bgColor rgb="FF0070C0"/>
        </patternFill>
      </fill>
    </dxf>
    <dxf>
      <font>
        <color theme="1"/>
      </font>
      <fill>
        <patternFill>
          <bgColor rgb="FF0070C0"/>
        </patternFill>
      </fill>
    </dxf>
    <dxf>
      <font>
        <color rgb="FFFFFF00"/>
      </font>
      <fill>
        <patternFill>
          <bgColor rgb="FF7030A0"/>
        </patternFill>
      </fill>
    </dxf>
    <dxf>
      <font>
        <color rgb="FFFFFF00"/>
      </font>
      <fill>
        <patternFill>
          <bgColor rgb="FF7030A0"/>
        </patternFill>
      </fill>
    </dxf>
    <dxf>
      <font>
        <color rgb="FFFFFF00"/>
      </font>
      <fill>
        <patternFill>
          <bgColor rgb="FF7030A0"/>
        </patternFill>
      </fill>
    </dxf>
    <dxf>
      <font>
        <color rgb="FFFFFF00"/>
      </font>
      <fill>
        <patternFill>
          <bgColor rgb="FF7030A0"/>
        </patternFill>
      </fill>
    </dxf>
    <dxf>
      <font>
        <color rgb="FFFFFF00"/>
      </font>
      <fill>
        <patternFill>
          <bgColor rgb="FF7030A0"/>
        </patternFill>
      </fill>
    </dxf>
    <dxf>
      <font>
        <color rgb="FFFFFF00"/>
      </font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b/>
        <i val="0"/>
        <strike val="0"/>
        <color theme="1"/>
      </font>
      <fill>
        <patternFill>
          <bgColor rgb="FFFF0000"/>
        </patternFill>
      </fill>
    </dxf>
    <dxf>
      <font>
        <color rgb="FFFF9999"/>
      </font>
      <fill>
        <patternFill>
          <bgColor theme="8" tint="-0.499984740745262"/>
        </patternFill>
      </fill>
    </dxf>
    <dxf>
      <font>
        <color theme="0" tint="-0.34998626667073579"/>
      </font>
      <fill>
        <patternFill>
          <bgColor rgb="FFFF0000"/>
        </patternFill>
      </fill>
    </dxf>
    <dxf>
      <fill>
        <patternFill>
          <bgColor rgb="FFFF66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00FF00"/>
        </patternFill>
      </fill>
    </dxf>
    <dxf>
      <fill>
        <patternFill>
          <bgColor theme="1" tint="0.499984740745262"/>
        </patternFill>
      </fill>
    </dxf>
    <dxf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hair">
          <color auto="1"/>
        </left>
        <right/>
        <top style="hair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/>
        <top style="hair">
          <color auto="1"/>
        </top>
        <bottom style="hair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hair">
          <color auto="1"/>
        </right>
        <top style="hair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 outline="0">
        <top style="hair">
          <color auto="1"/>
        </top>
      </border>
    </dxf>
    <dxf>
      <border outline="0">
        <left style="thin">
          <color auto="1"/>
        </left>
        <right style="thin">
          <color auto="1"/>
        </right>
        <top style="hair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border outline="0"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fill>
        <patternFill patternType="solid">
          <fgColor indexed="64"/>
          <bgColor rgb="FFFF0000"/>
        </patternFill>
      </fill>
      <alignment horizontal="center" vertical="center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HGSｺﾞｼｯｸE"/>
        <scheme val="none"/>
      </font>
      <fill>
        <patternFill patternType="solid">
          <fgColor indexed="64"/>
          <bgColor rgb="FFFF0000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ahoma"/>
        <scheme val="none"/>
      </font>
      <numFmt numFmtId="30" formatCode="@"/>
      <fill>
        <patternFill patternType="solid">
          <fgColor indexed="64"/>
          <bgColor rgb="FFFF0000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fill>
        <patternFill patternType="solid">
          <fgColor indexed="64"/>
          <bgColor rgb="FFFF0000"/>
        </patternFill>
      </fill>
      <alignment horizontal="center" vertical="center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Meiryo UI"/>
        <scheme val="none"/>
      </font>
      <fill>
        <patternFill patternType="solid">
          <fgColor indexed="64"/>
          <bgColor rgb="FFFF0000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Meiryo UI"/>
        <scheme val="none"/>
      </font>
      <numFmt numFmtId="0" formatCode="General"/>
      <fill>
        <patternFill patternType="solid">
          <fgColor indexed="64"/>
          <bgColor rgb="FFFF0000"/>
        </patternFill>
      </fill>
      <alignment horizontal="center" vertical="center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fill>
        <patternFill patternType="solid">
          <fgColor indexed="64"/>
          <bgColor rgb="FFFF0000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fill>
        <patternFill patternType="solid">
          <fgColor indexed="64"/>
          <bgColor rgb="FFFF000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alignment horizontal="center" vertical="center" textRotation="0" wrapText="0" indent="0" justifyLastLine="0" shrinkToFit="0" readingOrder="0"/>
      <protection locked="0" hidden="0"/>
    </dxf>
  </dxfs>
  <tableStyles count="0" defaultTableStyle="TableStyleMedium2" defaultPivotStyle="PivotStyleLight16"/>
  <colors>
    <mruColors>
      <color rgb="FF99FFCC"/>
      <color rgb="FFFFFF99"/>
      <color rgb="FFFF99CC"/>
      <color rgb="FFFFCCCC"/>
      <color rgb="FFFF9999"/>
      <color rgb="FFCCFFFF"/>
      <color rgb="FFFF0000"/>
      <color rgb="FFCC0000"/>
      <color rgb="FFFF6699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127000</xdr:colOff>
          <xdr:row>541</xdr:row>
          <xdr:rowOff>69850</xdr:rowOff>
        </xdr:from>
        <xdr:to>
          <xdr:col>42</xdr:col>
          <xdr:colOff>146050</xdr:colOff>
          <xdr:row>543</xdr:row>
          <xdr:rowOff>184150</xdr:rowOff>
        </xdr:to>
        <xdr:sp macro="" textlink="">
          <xdr:nvSpPr>
            <xdr:cNvPr id="28674" name="Object 2" hidden="1">
              <a:extLst>
                <a:ext uri="{63B3BB69-23CF-44E3-9099-C40C66FF867C}">
                  <a14:compatExt spid="_x0000_s28674"/>
                </a:ext>
                <a:ext uri="{FF2B5EF4-FFF2-40B4-BE49-F238E27FC236}">
                  <a16:creationId xmlns:a16="http://schemas.microsoft.com/office/drawing/2014/main" id="{00000000-0008-0000-0000-000002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</xdr:row>
          <xdr:rowOff>76200</xdr:rowOff>
        </xdr:from>
        <xdr:to>
          <xdr:col>5</xdr:col>
          <xdr:colOff>76200</xdr:colOff>
          <xdr:row>3</xdr:row>
          <xdr:rowOff>165100</xdr:rowOff>
        </xdr:to>
        <xdr:sp macro="" textlink="">
          <xdr:nvSpPr>
            <xdr:cNvPr id="8193" name="Object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2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31750</xdr:colOff>
          <xdr:row>0</xdr:row>
          <xdr:rowOff>12700</xdr:rowOff>
        </xdr:from>
        <xdr:to>
          <xdr:col>2</xdr:col>
          <xdr:colOff>127000</xdr:colOff>
          <xdr:row>2</xdr:row>
          <xdr:rowOff>38100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3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31750</xdr:colOff>
          <xdr:row>0</xdr:row>
          <xdr:rowOff>12700</xdr:rowOff>
        </xdr:from>
        <xdr:to>
          <xdr:col>2</xdr:col>
          <xdr:colOff>127000</xdr:colOff>
          <xdr:row>2</xdr:row>
          <xdr:rowOff>38100</xdr:rowOff>
        </xdr:to>
        <xdr:sp macro="" textlink="">
          <xdr:nvSpPr>
            <xdr:cNvPr id="34817" name="Object 1" hidden="1">
              <a:extLst>
                <a:ext uri="{63B3BB69-23CF-44E3-9099-C40C66FF867C}">
                  <a14:compatExt spid="_x0000_s34817"/>
                </a:ext>
                <a:ext uri="{FF2B5EF4-FFF2-40B4-BE49-F238E27FC236}">
                  <a16:creationId xmlns:a16="http://schemas.microsoft.com/office/drawing/2014/main" id="{00000000-0008-0000-0400-000001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テーブル2" displayName="テーブル2" ref="A9:G155" totalsRowShown="0" headerRowDxfId="112" dataDxfId="111">
  <autoFilter ref="A9:G155" xr:uid="{00000000-0009-0000-0100-000002000000}"/>
  <tableColumns count="7">
    <tableColumn id="1" xr3:uid="{00000000-0010-0000-0000-000001000000}" name="列1" dataDxfId="110"/>
    <tableColumn id="2" xr3:uid="{00000000-0010-0000-0000-000002000000}" name="チーム" dataDxfId="109">
      <calculatedColumnFormula>+$C$1</calculatedColumnFormula>
    </tableColumn>
    <tableColumn id="4" xr3:uid="{00000000-0010-0000-0000-000004000000}" name="背番号" dataDxfId="108"/>
    <tableColumn id="3" xr3:uid="{00000000-0010-0000-0000-000003000000}" name="結果" dataDxfId="107"/>
    <tableColumn id="5" xr3:uid="{00000000-0010-0000-0000-000005000000}" name="時間" dataDxfId="106"/>
    <tableColumn id="6" xr3:uid="{00000000-0010-0000-0000-000006000000}" name="背番号2" dataDxfId="105"/>
    <tableColumn id="7" xr3:uid="{00000000-0010-0000-0000-000007000000}" name="結果3" dataDxfId="104"/>
  </tableColumns>
  <tableStyleInfo name="TableStyleLight1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テーブル7" displayName="テーブル7" ref="I9:P155" totalsRowCount="1" headerRowDxfId="103" dataDxfId="101" headerRowBorderDxfId="102" tableBorderDxfId="100" totalsRowBorderDxfId="99">
  <autoFilter ref="I9:P154" xr:uid="{00000000-0009-0000-0100-000007000000}"/>
  <tableColumns count="8">
    <tableColumn id="1" xr3:uid="{00000000-0010-0000-0100-000001000000}" name="背番" totalsRowFunction="custom" dataDxfId="98" totalsRowDxfId="97">
      <calculatedColumnFormula>BM10&amp;CA10&amp;CO10</calculatedColumnFormula>
      <totalsRowFormula>BM155&amp;CA155&amp;CO155</totalsRowFormula>
    </tableColumn>
    <tableColumn id="2" xr3:uid="{00000000-0010-0000-0100-000002000000}" name="結果" totalsRowFunction="custom" dataDxfId="96" totalsRowDxfId="95">
      <calculatedColumnFormula>BN10&amp;CB10</calculatedColumnFormula>
      <totalsRowFormula>BN155&amp;CB155</totalsRowFormula>
    </tableColumn>
    <tableColumn id="3" xr3:uid="{00000000-0010-0000-0100-000003000000}" name="得点" totalsRowFunction="custom" dataDxfId="94" totalsRowDxfId="93">
      <calculatedColumnFormula>IF(BH10="1",COUNTIF(BH$10:BH10,"1"),"")</calculatedColumnFormula>
      <totalsRowFormula>IF(BH155="1",COUNTIF(BH$10:BH155,"1"),"")</totalsRowFormula>
    </tableColumn>
    <tableColumn id="4" xr3:uid="{00000000-0010-0000-0100-000004000000}" name="時間" totalsRowFunction="custom" dataDxfId="92" totalsRowDxfId="91">
      <calculatedColumnFormula>BP10&amp;CD10&amp;CR10</calculatedColumnFormula>
      <totalsRowFormula>BP155&amp;CD155&amp;CR155</totalsRowFormula>
    </tableColumn>
    <tableColumn id="5" xr3:uid="{00000000-0010-0000-0100-000005000000}" name="列1" totalsRowFunction="custom" dataDxfId="90" totalsRowDxfId="89">
      <calculatedColumnFormula>BQ10&amp;CE10&amp;CS10</calculatedColumnFormula>
      <totalsRowFormula>BQ155&amp;CE155&amp;CS155</totalsRowFormula>
    </tableColumn>
    <tableColumn id="6" xr3:uid="{00000000-0010-0000-0100-000006000000}" name="得点2" totalsRowFunction="custom" dataDxfId="88" totalsRowDxfId="87">
      <calculatedColumnFormula>IF(BI10="1",COUNTIF(BI$10:BI10,"1"),"")</calculatedColumnFormula>
      <totalsRowFormula>IF(BI155="1",COUNTIF(BI$10:BI155,"1"),"")</totalsRowFormula>
    </tableColumn>
    <tableColumn id="7" xr3:uid="{00000000-0010-0000-0100-000007000000}" name="結果3" totalsRowFunction="custom" dataDxfId="86" totalsRowDxfId="85">
      <calculatedColumnFormula>BS10&amp;CG10</calculatedColumnFormula>
      <totalsRowFormula>BS155&amp;CG155</totalsRowFormula>
    </tableColumn>
    <tableColumn id="8" xr3:uid="{00000000-0010-0000-0100-000008000000}" name="背番4" totalsRowFunction="custom" dataDxfId="84" totalsRowDxfId="83">
      <calculatedColumnFormula>BT10&amp;CH10&amp;CV10</calculatedColumnFormula>
      <totalsRowFormula>BT155&amp;CH155&amp;CV155</totalsRowFormula>
    </tableColumn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2.xml"/><Relationship Id="rId4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6" Type="http://schemas.openxmlformats.org/officeDocument/2006/relationships/comments" Target="../comments3.xml"/><Relationship Id="rId5" Type="http://schemas.openxmlformats.org/officeDocument/2006/relationships/image" Target="../media/image1.emf"/><Relationship Id="rId4" Type="http://schemas.openxmlformats.org/officeDocument/2006/relationships/oleObject" Target="../embeddings/oleObject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FF00"/>
  </sheetPr>
  <dimension ref="A1:BP723"/>
  <sheetViews>
    <sheetView tabSelected="1" zoomScale="98" zoomScaleNormal="98" workbookViewId="0">
      <selection activeCell="A3" sqref="A3"/>
    </sheetView>
  </sheetViews>
  <sheetFormatPr defaultRowHeight="13" x14ac:dyDescent="0.2"/>
  <cols>
    <col min="1" max="1" width="9.08984375" customWidth="1"/>
    <col min="3" max="3" width="13.08984375" customWidth="1"/>
    <col min="4" max="4" width="11.7265625" customWidth="1"/>
    <col min="5" max="5" width="11.36328125" customWidth="1"/>
    <col min="6" max="6" width="7.90625" customWidth="1"/>
    <col min="7" max="7" width="12.36328125" customWidth="1"/>
    <col min="8" max="8" width="4.90625" customWidth="1"/>
    <col min="9" max="9" width="3.36328125" customWidth="1"/>
    <col min="10" max="10" width="13.90625" customWidth="1"/>
    <col min="11" max="11" width="13.08984375" customWidth="1"/>
    <col min="12" max="12" width="12.36328125" customWidth="1"/>
    <col min="13" max="13" width="12.6328125" customWidth="1"/>
    <col min="14" max="14" width="3.90625" customWidth="1"/>
    <col min="15" max="15" width="7.36328125" customWidth="1"/>
    <col min="16" max="17" width="4.90625" customWidth="1"/>
    <col min="18" max="18" width="5.08984375" customWidth="1"/>
    <col min="19" max="19" width="4.36328125" customWidth="1"/>
    <col min="20" max="20" width="15.36328125" customWidth="1"/>
    <col min="21" max="21" width="11.453125" customWidth="1"/>
    <col min="22" max="22" width="13" customWidth="1"/>
    <col min="23" max="23" width="3.6328125" customWidth="1"/>
    <col min="24" max="24" width="7.08984375" customWidth="1"/>
    <col min="25" max="26" width="5.90625" customWidth="1"/>
    <col min="27" max="27" width="13" customWidth="1"/>
    <col min="29" max="30" width="11.08984375" customWidth="1"/>
    <col min="38" max="38" width="3.453125" customWidth="1"/>
    <col min="39" max="39" width="2.453125" customWidth="1"/>
    <col min="40" max="53" width="3"/>
    <col min="54" max="54" width="0.453125" customWidth="1"/>
    <col min="55" max="55" width="2.453125" customWidth="1"/>
    <col min="56" max="66" width="3"/>
    <col min="67" max="67" width="3" customWidth="1"/>
    <col min="68" max="68" width="3"/>
  </cols>
  <sheetData>
    <row r="1" spans="1:15" ht="16.5" customHeight="1" x14ac:dyDescent="0.2">
      <c r="A1" t="s">
        <v>106</v>
      </c>
      <c r="B1" s="237">
        <f ca="1">TODAY()</f>
        <v>45319</v>
      </c>
      <c r="C1" t="s">
        <v>102</v>
      </c>
      <c r="D1" s="35" t="s">
        <v>107</v>
      </c>
      <c r="E1" s="126" t="s">
        <v>169</v>
      </c>
      <c r="F1" s="126"/>
      <c r="G1" s="126"/>
      <c r="H1" s="126"/>
      <c r="I1" s="126"/>
      <c r="J1" s="126"/>
      <c r="K1" s="142"/>
      <c r="O1" s="142"/>
    </row>
    <row r="2" spans="1:15" ht="16.5" customHeight="1" x14ac:dyDescent="0.2">
      <c r="A2" s="217">
        <f ca="1">TODAY()</f>
        <v>45319</v>
      </c>
      <c r="B2" s="215">
        <f ca="1">TODAY()</f>
        <v>45319</v>
      </c>
      <c r="C2" t="s">
        <v>103</v>
      </c>
      <c r="D2" s="35" t="s">
        <v>113</v>
      </c>
      <c r="E2" s="126" t="s">
        <v>168</v>
      </c>
      <c r="F2" s="126"/>
      <c r="G2" s="126"/>
      <c r="H2" s="126"/>
      <c r="I2" s="126"/>
      <c r="J2" s="126"/>
      <c r="K2" s="142"/>
      <c r="O2" s="142"/>
    </row>
    <row r="3" spans="1:15" ht="16.5" customHeight="1" x14ac:dyDescent="0.2">
      <c r="B3" s="216">
        <f ca="1">TODAY()</f>
        <v>45319</v>
      </c>
      <c r="C3" t="s">
        <v>104</v>
      </c>
      <c r="D3" s="35" t="s">
        <v>108</v>
      </c>
      <c r="E3" s="187" t="s">
        <v>69</v>
      </c>
      <c r="I3" s="127"/>
      <c r="J3" s="45" t="s">
        <v>11</v>
      </c>
      <c r="K3" s="45"/>
      <c r="O3" s="45"/>
    </row>
    <row r="4" spans="1:15" ht="16.5" customHeight="1" x14ac:dyDescent="0.2">
      <c r="B4" s="236" t="str">
        <f ca="1">TEXT(A2,"aaa")</f>
        <v>日</v>
      </c>
      <c r="C4" t="s">
        <v>105</v>
      </c>
      <c r="D4" s="35" t="s">
        <v>109</v>
      </c>
      <c r="E4" s="126">
        <v>1</v>
      </c>
      <c r="F4" s="126" t="s">
        <v>139</v>
      </c>
      <c r="I4" s="127"/>
      <c r="J4" s="45" t="s">
        <v>7</v>
      </c>
      <c r="K4" s="45"/>
      <c r="O4" s="45"/>
    </row>
    <row r="5" spans="1:15" ht="16.5" customHeight="1" x14ac:dyDescent="0.2">
      <c r="A5" s="414" t="s">
        <v>121</v>
      </c>
      <c r="B5" s="416" t="s">
        <v>143</v>
      </c>
      <c r="C5" s="417"/>
      <c r="D5" s="35" t="s">
        <v>110</v>
      </c>
      <c r="E5" s="126" t="s">
        <v>112</v>
      </c>
      <c r="I5" s="127"/>
      <c r="J5" s="45" t="s">
        <v>8</v>
      </c>
      <c r="K5" s="45"/>
      <c r="O5" s="45"/>
    </row>
    <row r="6" spans="1:15" ht="16.5" customHeight="1" x14ac:dyDescent="0.2">
      <c r="A6" s="415"/>
      <c r="B6" s="418"/>
      <c r="C6" s="419"/>
      <c r="D6" s="35" t="s">
        <v>111</v>
      </c>
      <c r="E6" s="126" t="s">
        <v>167</v>
      </c>
      <c r="I6" s="127" t="s">
        <v>17</v>
      </c>
      <c r="J6" s="45" t="s">
        <v>12</v>
      </c>
      <c r="K6" s="45"/>
      <c r="O6" s="45"/>
    </row>
    <row r="7" spans="1:15" ht="16.5" customHeight="1" x14ac:dyDescent="0.2">
      <c r="D7" s="35" t="s">
        <v>114</v>
      </c>
      <c r="F7" s="35"/>
      <c r="I7" s="127"/>
      <c r="J7" s="45" t="s">
        <v>13</v>
      </c>
      <c r="K7" s="45"/>
      <c r="O7" s="45"/>
    </row>
    <row r="8" spans="1:15" ht="16.5" customHeight="1" x14ac:dyDescent="0.2">
      <c r="A8" s="424" t="s">
        <v>70</v>
      </c>
      <c r="B8" s="423">
        <v>1</v>
      </c>
      <c r="C8" s="89" t="str">
        <f>VLOOKUP(B8,A41:C67,2)</f>
        <v>済南学院高校</v>
      </c>
      <c r="D8" s="35" t="s">
        <v>115</v>
      </c>
      <c r="E8" s="126" t="s">
        <v>217</v>
      </c>
      <c r="F8" s="35"/>
      <c r="I8" s="127"/>
      <c r="J8" s="45" t="s">
        <v>9</v>
      </c>
      <c r="K8" s="45"/>
      <c r="O8" s="45"/>
    </row>
    <row r="9" spans="1:15" ht="16.5" customHeight="1" x14ac:dyDescent="0.2">
      <c r="A9" s="424"/>
      <c r="B9" s="423"/>
      <c r="C9" s="90" t="str">
        <f>VLOOKUP(B8,A41:C67,3)</f>
        <v>済南学院</v>
      </c>
      <c r="D9" s="35" t="s">
        <v>115</v>
      </c>
      <c r="E9" s="126" t="s">
        <v>218</v>
      </c>
      <c r="F9" s="35"/>
      <c r="I9" s="127"/>
      <c r="J9" s="128"/>
      <c r="K9" s="190"/>
      <c r="O9" s="190"/>
    </row>
    <row r="10" spans="1:15" ht="16.5" customHeight="1" x14ac:dyDescent="0.2">
      <c r="A10" s="424" t="s">
        <v>71</v>
      </c>
      <c r="B10" s="422">
        <v>2</v>
      </c>
      <c r="C10" s="89" t="str">
        <f>VLOOKUP(B10,A41:C67,2)</f>
        <v>最上農業高校</v>
      </c>
      <c r="D10" s="35" t="s">
        <v>46</v>
      </c>
      <c r="E10" s="126" t="s">
        <v>219</v>
      </c>
      <c r="F10" s="35"/>
      <c r="I10" s="102"/>
      <c r="J10" s="101"/>
      <c r="K10" s="101"/>
      <c r="O10" s="101"/>
    </row>
    <row r="11" spans="1:15" ht="16.5" customHeight="1" x14ac:dyDescent="0.2">
      <c r="A11" s="424"/>
      <c r="B11" s="422"/>
      <c r="C11" s="90" t="str">
        <f>VLOOKUP(B10,A41:C67,3)</f>
        <v>最上農業</v>
      </c>
      <c r="D11" s="35" t="s">
        <v>46</v>
      </c>
      <c r="E11" s="126" t="s">
        <v>220</v>
      </c>
      <c r="F11" s="35"/>
      <c r="I11" s="127"/>
      <c r="J11" s="45" t="s">
        <v>10</v>
      </c>
      <c r="K11" s="45"/>
      <c r="O11" s="45"/>
    </row>
    <row r="12" spans="1:15" ht="16.5" customHeight="1" x14ac:dyDescent="0.2">
      <c r="D12" s="142" t="s">
        <v>172</v>
      </c>
      <c r="E12" s="126" t="s">
        <v>221</v>
      </c>
      <c r="F12" s="35" t="s">
        <v>229</v>
      </c>
      <c r="I12" s="127"/>
      <c r="J12" s="45" t="s">
        <v>3</v>
      </c>
      <c r="K12" s="45"/>
      <c r="O12" s="45"/>
    </row>
    <row r="13" spans="1:15" ht="16.5" customHeight="1" x14ac:dyDescent="0.2">
      <c r="A13" s="123" t="s">
        <v>123</v>
      </c>
      <c r="B13" s="125"/>
      <c r="C13" s="124" t="str">
        <f>IF(B13="","",IF(B13="Ａチーム",C9,C11))</f>
        <v/>
      </c>
      <c r="D13" s="277"/>
      <c r="E13" s="278"/>
      <c r="F13" s="35" t="s">
        <v>229</v>
      </c>
      <c r="I13" s="127" t="s">
        <v>17</v>
      </c>
      <c r="J13" s="45" t="s">
        <v>4</v>
      </c>
      <c r="K13" s="45"/>
      <c r="O13" s="45"/>
    </row>
    <row r="14" spans="1:15" ht="16.5" customHeight="1" x14ac:dyDescent="0.2">
      <c r="A14" s="147" t="s">
        <v>126</v>
      </c>
      <c r="B14" s="125">
        <v>2</v>
      </c>
      <c r="C14" s="420" t="str">
        <f>IF(B14="","",IF(B14=0,"延長なし",IF(B14=1,"7mTC",IF(B14=2,"第１延長→7mTC",IF(B14=3,"第１延長→第２延長→7mTC","")))))</f>
        <v>第１延長→7mTC</v>
      </c>
      <c r="D14" s="421"/>
      <c r="I14" s="127"/>
      <c r="J14" s="128"/>
      <c r="K14" s="190"/>
      <c r="O14" s="190"/>
    </row>
    <row r="15" spans="1:15" ht="16.5" customHeight="1" x14ac:dyDescent="0.2">
      <c r="A15" s="193"/>
      <c r="B15" s="191"/>
      <c r="C15" s="192"/>
      <c r="D15" s="192"/>
      <c r="I15" s="102"/>
      <c r="J15" s="45"/>
      <c r="K15" s="190"/>
      <c r="O15" s="45"/>
    </row>
    <row r="16" spans="1:15" ht="16.5" customHeight="1" x14ac:dyDescent="0.2">
      <c r="A16" s="98" t="str">
        <f>VLOOKUP(B8,A41:C904,3)</f>
        <v>済南学院</v>
      </c>
      <c r="B16" s="99" t="s">
        <v>73</v>
      </c>
      <c r="C16" s="114" t="s">
        <v>72</v>
      </c>
      <c r="D16" s="100" t="s">
        <v>122</v>
      </c>
      <c r="E16" s="98" t="str">
        <f>VLOOKUP(B10,A41:C904,3)</f>
        <v>最上農業</v>
      </c>
      <c r="F16" s="99" t="s">
        <v>74</v>
      </c>
      <c r="G16" s="100" t="s">
        <v>72</v>
      </c>
      <c r="H16" s="100" t="s">
        <v>122</v>
      </c>
    </row>
    <row r="17" spans="1:29" x14ac:dyDescent="0.2">
      <c r="A17" s="155">
        <f t="shared" ref="A17:A32" ca="1" si="0">IF(ISERROR(SMALL(P:P,ROW(A1))),"",INDIRECT("p"&amp;SMALL(P:P,ROW(A1))))</f>
        <v>41</v>
      </c>
      <c r="B17" s="156">
        <f ca="1">IF(A17="","",INDIRECT("o"&amp;SMALL(P:P,ROW(A1))))</f>
        <v>1</v>
      </c>
      <c r="C17" s="157" t="str">
        <f ca="1">IF(A17="","",INDIRECT("m"&amp;SMALL(P:P,ROW(A1))))</f>
        <v>長門 一の宮</v>
      </c>
      <c r="D17" s="210" t="str">
        <f ca="1">IF(A17="","",INDIRECT("n"&amp;SMALL(P:P,ROW(K1))))</f>
        <v>c</v>
      </c>
      <c r="E17" s="95">
        <f t="shared" ref="E17:E32" ca="1" si="1">IF(ISERROR(SMALL(Q:Q,ROW(A1))),"",INDIRECT("q"&amp;SMALL(Q:Q,ROW(A1))))</f>
        <v>57</v>
      </c>
      <c r="F17" s="96">
        <f ca="1">IF(E17="","",INDIRECT("o"&amp;SMALL(Q:Q,ROW(A1))))</f>
        <v>1</v>
      </c>
      <c r="G17" s="97" t="str">
        <f ca="1">IF(E17="","",INDIRECT("m"&amp;SMALL(Q:Q,ROW(A1))))</f>
        <v>周防 佐山</v>
      </c>
      <c r="H17" s="194">
        <f ca="1">IF(E17="","",INDIRECT("n"&amp;SMALL(Q:Q,ROW(L1))))</f>
        <v>0</v>
      </c>
    </row>
    <row r="18" spans="1:29" x14ac:dyDescent="0.2">
      <c r="A18" s="92">
        <f t="shared" ca="1" si="0"/>
        <v>42</v>
      </c>
      <c r="B18" s="91">
        <f t="shared" ref="B18:B32" ca="1" si="2">IF(A18="","",INDIRECT("o"&amp;SMALL(P:P,ROW(A2))))</f>
        <v>2</v>
      </c>
      <c r="C18" s="115" t="str">
        <f t="shared" ref="C18:C32" ca="1" si="3">IF(A18="","",INDIRECT("m"&amp;SMALL(P:P,ROW(A2))))</f>
        <v>長門 湯本</v>
      </c>
      <c r="D18" s="211">
        <f t="shared" ref="D18:D32" ca="1" si="4">IF(A18="","",INDIRECT("n"&amp;SMALL(P:P,ROW(K2))))</f>
        <v>0</v>
      </c>
      <c r="E18" s="95">
        <f t="shared" ca="1" si="1"/>
        <v>58</v>
      </c>
      <c r="F18" s="96">
        <f t="shared" ref="F18:F32" ca="1" si="5">IF(E18="","",INDIRECT("o"&amp;SMALL(Q:Q,ROW(A2))))</f>
        <v>2</v>
      </c>
      <c r="G18" s="97" t="str">
        <f t="shared" ref="G18:G32" ca="1" si="6">IF(E18="","",INDIRECT("m"&amp;SMALL(Q:Q,ROW(A2))))</f>
        <v>周防 花岡</v>
      </c>
      <c r="H18" s="195">
        <f t="shared" ref="H18:H32" ca="1" si="7">IF(E18="","",INDIRECT("n"&amp;SMALL(Q:Q,ROW(L2))))</f>
        <v>0</v>
      </c>
    </row>
    <row r="19" spans="1:29" x14ac:dyDescent="0.2">
      <c r="A19" s="92">
        <f t="shared" ca="1" si="0"/>
        <v>43</v>
      </c>
      <c r="B19" s="91">
        <f t="shared" ca="1" si="2"/>
        <v>3</v>
      </c>
      <c r="C19" s="115" t="str">
        <f t="shared" ca="1" si="3"/>
        <v>長門 長沢</v>
      </c>
      <c r="D19" s="211">
        <f t="shared" ca="1" si="4"/>
        <v>0</v>
      </c>
      <c r="E19" s="95">
        <f t="shared" ca="1" si="1"/>
        <v>59</v>
      </c>
      <c r="F19" s="96">
        <f t="shared" ca="1" si="5"/>
        <v>3</v>
      </c>
      <c r="G19" s="97" t="str">
        <f t="shared" ca="1" si="6"/>
        <v>周防 下郷</v>
      </c>
      <c r="H19" s="195">
        <f t="shared" ca="1" si="7"/>
        <v>0</v>
      </c>
    </row>
    <row r="20" spans="1:29" x14ac:dyDescent="0.2">
      <c r="A20" s="92">
        <f t="shared" ca="1" si="0"/>
        <v>44</v>
      </c>
      <c r="B20" s="91">
        <f t="shared" ca="1" si="2"/>
        <v>4</v>
      </c>
      <c r="C20" s="115" t="str">
        <f t="shared" ca="1" si="3"/>
        <v>長門 本山</v>
      </c>
      <c r="D20" s="211">
        <f t="shared" ca="1" si="4"/>
        <v>0</v>
      </c>
      <c r="E20" s="95">
        <f t="shared" ca="1" si="1"/>
        <v>60</v>
      </c>
      <c r="F20" s="96">
        <f t="shared" ca="1" si="5"/>
        <v>4</v>
      </c>
      <c r="G20" s="97" t="str">
        <f t="shared" ca="1" si="6"/>
        <v>周防 高森</v>
      </c>
      <c r="H20" s="195">
        <f t="shared" ca="1" si="7"/>
        <v>0</v>
      </c>
    </row>
    <row r="21" spans="1:29" x14ac:dyDescent="0.2">
      <c r="A21" s="92">
        <f t="shared" ca="1" si="0"/>
        <v>45</v>
      </c>
      <c r="B21" s="91">
        <f t="shared" ca="1" si="2"/>
        <v>5</v>
      </c>
      <c r="C21" s="115" t="str">
        <f t="shared" ca="1" si="3"/>
        <v>長門 古市</v>
      </c>
      <c r="D21" s="211">
        <f t="shared" ca="1" si="4"/>
        <v>0</v>
      </c>
      <c r="E21" s="95">
        <f t="shared" ca="1" si="1"/>
        <v>61</v>
      </c>
      <c r="F21" s="96">
        <f t="shared" ca="1" si="5"/>
        <v>5</v>
      </c>
      <c r="G21" s="97" t="str">
        <f t="shared" ca="1" si="6"/>
        <v>周防 久保</v>
      </c>
      <c r="H21" s="195">
        <f t="shared" ca="1" si="7"/>
        <v>0</v>
      </c>
    </row>
    <row r="22" spans="1:29" x14ac:dyDescent="0.2">
      <c r="A22" s="92">
        <f t="shared" ca="1" si="0"/>
        <v>46</v>
      </c>
      <c r="B22" s="91">
        <f t="shared" ca="1" si="2"/>
        <v>6</v>
      </c>
      <c r="C22" s="115" t="str">
        <f t="shared" ca="1" si="3"/>
        <v>長門 二見</v>
      </c>
      <c r="D22" s="211">
        <f t="shared" ca="1" si="4"/>
        <v>0</v>
      </c>
      <c r="E22" s="95">
        <f t="shared" ca="1" si="1"/>
        <v>62</v>
      </c>
      <c r="F22" s="96">
        <f t="shared" ca="1" si="5"/>
        <v>6</v>
      </c>
      <c r="G22" s="97" t="str">
        <f t="shared" ca="1" si="6"/>
        <v>湯田 温泉</v>
      </c>
      <c r="H22" s="195" t="str">
        <f t="shared" ca="1" si="7"/>
        <v>c</v>
      </c>
    </row>
    <row r="23" spans="1:29" x14ac:dyDescent="0.2">
      <c r="A23" s="92">
        <f t="shared" ca="1" si="0"/>
        <v>47</v>
      </c>
      <c r="B23" s="91">
        <f t="shared" ca="1" si="2"/>
        <v>7</v>
      </c>
      <c r="C23" s="115" t="str">
        <f t="shared" ca="1" si="3"/>
        <v>長門 粟野</v>
      </c>
      <c r="D23" s="211">
        <f t="shared" ca="1" si="4"/>
        <v>0</v>
      </c>
      <c r="E23" s="95">
        <f t="shared" ca="1" si="1"/>
        <v>63</v>
      </c>
      <c r="F23" s="96">
        <f t="shared" ca="1" si="5"/>
        <v>7</v>
      </c>
      <c r="G23" s="97" t="str">
        <f t="shared" ca="1" si="6"/>
        <v>宇部 岬</v>
      </c>
      <c r="H23" s="195">
        <f t="shared" ca="1" si="7"/>
        <v>0</v>
      </c>
    </row>
    <row r="24" spans="1:29" x14ac:dyDescent="0.2">
      <c r="A24" s="92">
        <f t="shared" ca="1" si="0"/>
        <v>48</v>
      </c>
      <c r="B24" s="91">
        <f t="shared" ca="1" si="2"/>
        <v>8</v>
      </c>
      <c r="C24" s="115" t="str">
        <f t="shared" ca="1" si="3"/>
        <v>長門 三隅</v>
      </c>
      <c r="D24" s="211">
        <f t="shared" ca="1" si="4"/>
        <v>0</v>
      </c>
      <c r="E24" s="95">
        <f t="shared" ca="1" si="1"/>
        <v>64</v>
      </c>
      <c r="F24" s="96">
        <f t="shared" ca="1" si="5"/>
        <v>8</v>
      </c>
      <c r="G24" s="97" t="str">
        <f t="shared" ca="1" si="6"/>
        <v>宇部 新川</v>
      </c>
      <c r="H24" s="195">
        <f t="shared" ca="1" si="7"/>
        <v>0</v>
      </c>
    </row>
    <row r="25" spans="1:29" x14ac:dyDescent="0.2">
      <c r="A25" s="92">
        <f t="shared" ca="1" si="0"/>
        <v>49</v>
      </c>
      <c r="B25" s="91">
        <f t="shared" ca="1" si="2"/>
        <v>9</v>
      </c>
      <c r="C25" s="115" t="str">
        <f t="shared" ca="1" si="3"/>
        <v>長門 大井</v>
      </c>
      <c r="D25" s="211">
        <f t="shared" ca="1" si="4"/>
        <v>0</v>
      </c>
      <c r="E25" s="95">
        <f t="shared" ca="1" si="1"/>
        <v>65</v>
      </c>
      <c r="F25" s="96">
        <f t="shared" ca="1" si="5"/>
        <v>9</v>
      </c>
      <c r="G25" s="97" t="str">
        <f t="shared" ca="1" si="6"/>
        <v>小野田 港</v>
      </c>
      <c r="H25" s="195">
        <f t="shared" ca="1" si="7"/>
        <v>0</v>
      </c>
    </row>
    <row r="26" spans="1:29" x14ac:dyDescent="0.2">
      <c r="A26" s="92">
        <f t="shared" ca="1" si="0"/>
        <v>50</v>
      </c>
      <c r="B26" s="91">
        <f t="shared" ca="1" si="2"/>
        <v>10</v>
      </c>
      <c r="C26" s="115" t="str">
        <f t="shared" ca="1" si="3"/>
        <v>宇賀 本郷</v>
      </c>
      <c r="D26" s="211">
        <f t="shared" ca="1" si="4"/>
        <v>0</v>
      </c>
      <c r="E26" s="95">
        <f t="shared" ca="1" si="1"/>
        <v>66</v>
      </c>
      <c r="F26" s="96">
        <f t="shared" ca="1" si="5"/>
        <v>10</v>
      </c>
      <c r="G26" s="97" t="str">
        <f t="shared" ca="1" si="6"/>
        <v>浜 河内</v>
      </c>
      <c r="H26" s="195">
        <f t="shared" ca="1" si="7"/>
        <v>0</v>
      </c>
      <c r="AC26" s="214"/>
    </row>
    <row r="27" spans="1:29" x14ac:dyDescent="0.2">
      <c r="A27" s="92">
        <f t="shared" ca="1" si="0"/>
        <v>51</v>
      </c>
      <c r="B27" s="91">
        <f t="shared" ca="1" si="2"/>
        <v>11</v>
      </c>
      <c r="C27" s="115" t="str">
        <f t="shared" ca="1" si="3"/>
        <v>石見 横田</v>
      </c>
      <c r="D27" s="211">
        <f t="shared" ca="1" si="4"/>
        <v>0</v>
      </c>
      <c r="E27" s="95">
        <f t="shared" ca="1" si="1"/>
        <v>67</v>
      </c>
      <c r="F27" s="96">
        <f t="shared" ca="1" si="5"/>
        <v>11</v>
      </c>
      <c r="G27" s="97" t="str">
        <f t="shared" ca="1" si="6"/>
        <v>守内 かさ神</v>
      </c>
      <c r="H27" s="195">
        <f t="shared" ca="1" si="7"/>
        <v>0</v>
      </c>
      <c r="AC27" s="214"/>
    </row>
    <row r="28" spans="1:29" x14ac:dyDescent="0.2">
      <c r="A28" s="92">
        <f t="shared" ca="1" si="0"/>
        <v>52</v>
      </c>
      <c r="B28" s="91">
        <f t="shared" ca="1" si="2"/>
        <v>12</v>
      </c>
      <c r="C28" s="115" t="str">
        <f t="shared" ca="1" si="3"/>
        <v>石見 津田</v>
      </c>
      <c r="D28" s="211">
        <f t="shared" ca="1" si="4"/>
        <v>0</v>
      </c>
      <c r="E28" s="95">
        <f t="shared" ca="1" si="1"/>
        <v>68</v>
      </c>
      <c r="F28" s="96">
        <f t="shared" ca="1" si="5"/>
        <v>12</v>
      </c>
      <c r="G28" s="97" t="str">
        <f t="shared" ca="1" si="6"/>
        <v>清流 新岩国</v>
      </c>
      <c r="H28" s="195">
        <f t="shared" ca="1" si="7"/>
        <v>0</v>
      </c>
      <c r="AC28" s="214"/>
    </row>
    <row r="29" spans="1:29" x14ac:dyDescent="0.2">
      <c r="A29" s="92">
        <f t="shared" ca="1" si="0"/>
        <v>53</v>
      </c>
      <c r="B29" s="91">
        <f t="shared" ca="1" si="2"/>
        <v>13</v>
      </c>
      <c r="C29" s="115" t="str">
        <f t="shared" ca="1" si="3"/>
        <v>三保 三隅</v>
      </c>
      <c r="D29" s="211">
        <f t="shared" ca="1" si="4"/>
        <v>0</v>
      </c>
      <c r="E29" s="95">
        <f t="shared" ca="1" si="1"/>
        <v>69</v>
      </c>
      <c r="F29" s="96">
        <f t="shared" ca="1" si="5"/>
        <v>13</v>
      </c>
      <c r="G29" s="97" t="str">
        <f t="shared" ca="1" si="6"/>
        <v>和木 厚保</v>
      </c>
      <c r="H29" s="195">
        <f t="shared" ca="1" si="7"/>
        <v>0</v>
      </c>
    </row>
    <row r="30" spans="1:29" x14ac:dyDescent="0.2">
      <c r="A30" s="92">
        <f t="shared" ca="1" si="0"/>
        <v>54</v>
      </c>
      <c r="B30" s="91">
        <f t="shared" ca="1" si="2"/>
        <v>14</v>
      </c>
      <c r="C30" s="115" t="str">
        <f t="shared" ca="1" si="3"/>
        <v>梶栗 郷台地</v>
      </c>
      <c r="D30" s="211">
        <f t="shared" ca="1" si="4"/>
        <v>0</v>
      </c>
      <c r="E30" s="95">
        <f t="shared" ca="1" si="1"/>
        <v>70</v>
      </c>
      <c r="F30" s="96">
        <f t="shared" ca="1" si="5"/>
        <v>14</v>
      </c>
      <c r="G30" s="97" t="str">
        <f t="shared" ca="1" si="6"/>
        <v>戸田 生野屋</v>
      </c>
      <c r="H30" s="195">
        <f t="shared" ca="1" si="7"/>
        <v>0</v>
      </c>
    </row>
    <row r="31" spans="1:29" x14ac:dyDescent="0.2">
      <c r="A31" s="92">
        <f t="shared" ca="1" si="0"/>
        <v>55</v>
      </c>
      <c r="B31" s="91">
        <f t="shared" ca="1" si="2"/>
        <v>15</v>
      </c>
      <c r="C31" s="115" t="str">
        <f t="shared" ca="1" si="3"/>
        <v>宇田 郷</v>
      </c>
      <c r="D31" s="211">
        <f t="shared" ca="1" si="4"/>
        <v>0</v>
      </c>
      <c r="E31" s="95">
        <f t="shared" ca="1" si="1"/>
        <v>71</v>
      </c>
      <c r="F31" s="96">
        <f t="shared" ca="1" si="5"/>
        <v>15</v>
      </c>
      <c r="G31" s="97" t="str">
        <f t="shared" ca="1" si="6"/>
        <v>目出 特牛</v>
      </c>
      <c r="H31" s="195">
        <f t="shared" ca="1" si="7"/>
        <v>0</v>
      </c>
    </row>
    <row r="32" spans="1:29" x14ac:dyDescent="0.2">
      <c r="A32" s="92">
        <f t="shared" ca="1" si="0"/>
        <v>56</v>
      </c>
      <c r="B32" s="91">
        <f t="shared" ca="1" si="2"/>
        <v>16</v>
      </c>
      <c r="C32" s="115" t="str">
        <f t="shared" ca="1" si="3"/>
        <v>戸田 小浜</v>
      </c>
      <c r="D32" s="211">
        <f t="shared" ca="1" si="4"/>
        <v>0</v>
      </c>
      <c r="E32" s="95">
        <f t="shared" ca="1" si="1"/>
        <v>72</v>
      </c>
      <c r="F32" s="96">
        <f t="shared" ca="1" si="5"/>
        <v>16</v>
      </c>
      <c r="G32" s="97" t="str">
        <f t="shared" ca="1" si="6"/>
        <v>幡生 厚東</v>
      </c>
      <c r="H32" s="195">
        <f t="shared" ca="1" si="7"/>
        <v>0</v>
      </c>
    </row>
    <row r="33" spans="1:36" x14ac:dyDescent="0.2">
      <c r="A33" s="98"/>
      <c r="B33" s="99" t="s">
        <v>75</v>
      </c>
      <c r="C33" s="114"/>
      <c r="D33" s="100"/>
      <c r="E33" s="98"/>
      <c r="F33" s="99" t="s">
        <v>75</v>
      </c>
      <c r="G33" s="100"/>
      <c r="H33" s="100"/>
    </row>
    <row r="34" spans="1:36" x14ac:dyDescent="0.2">
      <c r="A34" s="155">
        <f ca="1">IF(ISERROR(SMALL(Y:Y,ROW(A1))),"",INDIRECT("y"&amp;SMALL(Y:Y,ROW(A1))))</f>
        <v>41</v>
      </c>
      <c r="B34" s="156">
        <f ca="1">IF(A34="","",INDIRECT("x"&amp;SMALL(Y:Y,ROW(A1))))</f>
        <v>101</v>
      </c>
      <c r="C34" s="156" t="str">
        <f ca="1">IF(A34="","",INDIRECT("v"&amp;SMALL(Y:Y,ROW(A1))))</f>
        <v>阿川 湯玉</v>
      </c>
      <c r="D34" s="279">
        <f ca="1">IF(A34="","",INDIRECT("w"&amp;SMALL(Y:Y,ROW(A1))))</f>
        <v>0</v>
      </c>
      <c r="E34" s="95">
        <f ca="1">IF(ISERROR(SMALL(Z:Z,ROW(A1))),"",INDIRECT("z"&amp;SMALL(Z:Z,ROW(A1))))</f>
        <v>45</v>
      </c>
      <c r="F34" s="96">
        <f ca="1">IF(E34="","",INDIRECT("x"&amp;SMALL(Z:Z,ROW(A1))))</f>
        <v>101</v>
      </c>
      <c r="G34" s="97" t="str">
        <f ca="1">IF(E34="","",INDIRECT("v"&amp;SMALL(Z:Z,ROW(A1))))</f>
        <v>飯井 三見</v>
      </c>
      <c r="H34" s="279">
        <f ca="1">IF(E34="","",INDIRECT("w"&amp;SMALL(Z:Z,ROW(E1))))</f>
        <v>0</v>
      </c>
    </row>
    <row r="35" spans="1:36" x14ac:dyDescent="0.2">
      <c r="A35" s="95">
        <f ca="1">IF(ISERROR(SMALL(Y:Y,ROW(A2))),"",INDIRECT("y"&amp;SMALL(Y:Y,ROW(A2))))</f>
        <v>42</v>
      </c>
      <c r="B35" s="96">
        <f t="shared" ref="B35:B37" ca="1" si="8">IF(A35="","",INDIRECT("x"&amp;SMALL(Y:Y,ROW(A2))))</f>
        <v>102</v>
      </c>
      <c r="C35" s="96" t="str">
        <f t="shared" ref="C35:C37" ca="1" si="9">IF(A35="","",INDIRECT("v"&amp;SMALL(Y:Y,ROW(A2))))</f>
        <v>黒井 村</v>
      </c>
      <c r="D35" s="211">
        <f t="shared" ref="D35:D37" ca="1" si="10">IF(A35="","",INDIRECT("w"&amp;SMALL(Y:Y,ROW(A2))))</f>
        <v>0</v>
      </c>
      <c r="E35" s="92">
        <f ca="1">IF(ISERROR(SMALL(Z:Z,ROW(A2))),"",INDIRECT("z"&amp;SMALL(Z:Z,ROW(A2))))</f>
        <v>46</v>
      </c>
      <c r="F35" s="91">
        <f t="shared" ref="F35:F37" ca="1" si="11">IF(E35="","",INDIRECT("x"&amp;SMALL(Z:Z,ROW(A2))))</f>
        <v>102</v>
      </c>
      <c r="G35" s="211" t="str">
        <f t="shared" ref="G35:G37" ca="1" si="12">IF(E35="","",INDIRECT("v"&amp;SMALL(Z:Z,ROW(A2))))</f>
        <v>玉江 越ケ浜</v>
      </c>
      <c r="H35" s="211" t="str">
        <f t="shared" ref="H35:H37" ca="1" si="13">IF(E35="","",INDIRECT("w"&amp;SMALL(Z:Z,ROW(E2))))</f>
        <v>c</v>
      </c>
    </row>
    <row r="36" spans="1:36" x14ac:dyDescent="0.2">
      <c r="A36" s="95">
        <f ca="1">IF(ISERROR(SMALL(Y:Y,ROW(A3))),"",INDIRECT("y"&amp;SMALL(Y:Y,ROW(A3))))</f>
        <v>43</v>
      </c>
      <c r="B36" s="96">
        <f t="shared" ca="1" si="8"/>
        <v>103</v>
      </c>
      <c r="C36" s="96" t="str">
        <f t="shared" ca="1" si="9"/>
        <v>雀田 居能</v>
      </c>
      <c r="D36" s="211">
        <f t="shared" ca="1" si="10"/>
        <v>0</v>
      </c>
      <c r="E36" s="92">
        <f ca="1">IF(ISERROR(SMALL(Z:Z,ROW(A3))),"",INDIRECT("z"&amp;SMALL(Z:Z,ROW(A3))))</f>
        <v>47</v>
      </c>
      <c r="F36" s="91">
        <f t="shared" ca="1" si="11"/>
        <v>103</v>
      </c>
      <c r="G36" s="211" t="str">
        <f t="shared" ca="1" si="12"/>
        <v>奈古 木与</v>
      </c>
      <c r="H36" s="211">
        <f t="shared" ca="1" si="13"/>
        <v>0</v>
      </c>
    </row>
    <row r="37" spans="1:36" x14ac:dyDescent="0.2">
      <c r="A37" s="273">
        <f ca="1">IF(ISERROR(SMALL(Y:Y,ROW(A4))),"",INDIRECT("y"&amp;SMALL(Y:Y,ROW(A4))))</f>
        <v>44</v>
      </c>
      <c r="B37" s="274">
        <f t="shared" ca="1" si="8"/>
        <v>104</v>
      </c>
      <c r="C37" s="274" t="str">
        <f t="shared" ca="1" si="9"/>
        <v>黄波戸 仙崎</v>
      </c>
      <c r="D37" s="253" t="str">
        <f t="shared" ca="1" si="10"/>
        <v>c</v>
      </c>
      <c r="E37" s="93">
        <f ca="1">IF(ISERROR(SMALL(Z:Z,ROW(A4))),"",INDIRECT("z"&amp;SMALL(Z:Z,ROW(A4))))</f>
        <v>48</v>
      </c>
      <c r="F37" s="94">
        <f t="shared" ca="1" si="11"/>
        <v>104</v>
      </c>
      <c r="G37" s="253" t="str">
        <f t="shared" ca="1" si="12"/>
        <v>須佐 江崎</v>
      </c>
      <c r="H37" s="253">
        <f t="shared" ca="1" si="13"/>
        <v>0</v>
      </c>
    </row>
    <row r="38" spans="1:36" ht="27" customHeight="1" x14ac:dyDescent="0.2"/>
    <row r="39" spans="1:36" ht="24.75" customHeight="1" x14ac:dyDescent="0.2">
      <c r="A39" t="s">
        <v>135</v>
      </c>
      <c r="D39" s="425" t="s">
        <v>138</v>
      </c>
      <c r="E39" s="426"/>
      <c r="F39" s="426"/>
      <c r="G39" s="426"/>
    </row>
    <row r="40" spans="1:36" ht="24.75" customHeight="1" x14ac:dyDescent="0.2">
      <c r="A40" t="s">
        <v>224</v>
      </c>
      <c r="B40" t="s">
        <v>225</v>
      </c>
      <c r="C40" t="s">
        <v>226</v>
      </c>
      <c r="D40" t="s">
        <v>140</v>
      </c>
      <c r="E40" t="s">
        <v>141</v>
      </c>
      <c r="F40" s="254"/>
      <c r="G40" s="254"/>
      <c r="H40" s="254"/>
      <c r="I40" s="254"/>
      <c r="J40" s="187"/>
      <c r="K40" s="187" t="s">
        <v>225</v>
      </c>
      <c r="L40" s="187" t="s">
        <v>226</v>
      </c>
      <c r="M40" s="187" t="s">
        <v>171</v>
      </c>
      <c r="N40" s="187" t="s">
        <v>122</v>
      </c>
      <c r="O40" s="187" t="s">
        <v>74</v>
      </c>
      <c r="P40" s="187"/>
      <c r="Q40" s="187"/>
      <c r="S40" s="276"/>
      <c r="T40" s="276" t="s">
        <v>225</v>
      </c>
      <c r="U40" s="276" t="s">
        <v>226</v>
      </c>
      <c r="V40" s="276" t="s">
        <v>170</v>
      </c>
      <c r="W40" s="276" t="s">
        <v>227</v>
      </c>
      <c r="X40" s="276" t="s">
        <v>74</v>
      </c>
      <c r="Y40" s="276"/>
      <c r="Z40" s="276"/>
    </row>
    <row r="41" spans="1:36" x14ac:dyDescent="0.2">
      <c r="A41">
        <v>1</v>
      </c>
      <c r="B41" t="s">
        <v>173</v>
      </c>
      <c r="C41" t="s">
        <v>174</v>
      </c>
      <c r="D41" s="214" t="s">
        <v>217</v>
      </c>
      <c r="E41" s="213" t="s">
        <v>222</v>
      </c>
      <c r="J41">
        <v>1</v>
      </c>
      <c r="K41" t="s">
        <v>173</v>
      </c>
      <c r="L41" t="s">
        <v>174</v>
      </c>
      <c r="M41" t="s">
        <v>175</v>
      </c>
      <c r="N41" t="s">
        <v>165</v>
      </c>
      <c r="O41">
        <v>1</v>
      </c>
      <c r="P41" s="26">
        <f t="shared" ref="P41:P72" si="14">IF(K41=$C$8,ROW(),"")</f>
        <v>41</v>
      </c>
      <c r="Q41" s="26" t="str">
        <f t="shared" ref="Q41:Q72" si="15">IF(K41=$C$10,ROW(),"")</f>
        <v/>
      </c>
      <c r="S41">
        <v>1</v>
      </c>
      <c r="T41" t="s">
        <v>173</v>
      </c>
      <c r="U41" t="s">
        <v>174</v>
      </c>
      <c r="V41" t="s">
        <v>209</v>
      </c>
      <c r="X41">
        <v>101</v>
      </c>
      <c r="Y41" s="275">
        <f>IF(T41=$C$8,ROW(),"")</f>
        <v>41</v>
      </c>
      <c r="Z41" s="275" t="str">
        <f>IF(T41=$C$10,ROW(),"")</f>
        <v/>
      </c>
      <c r="AF41" s="212"/>
      <c r="AG41" s="212"/>
      <c r="AH41" s="212"/>
      <c r="AI41" s="212"/>
      <c r="AJ41" s="212"/>
    </row>
    <row r="42" spans="1:36" x14ac:dyDescent="0.2">
      <c r="A42">
        <v>2</v>
      </c>
      <c r="B42" t="s">
        <v>191</v>
      </c>
      <c r="C42" t="s">
        <v>192</v>
      </c>
      <c r="D42" s="214" t="s">
        <v>223</v>
      </c>
      <c r="E42" s="214" t="s">
        <v>220</v>
      </c>
      <c r="J42">
        <v>2</v>
      </c>
      <c r="K42" t="s">
        <v>173</v>
      </c>
      <c r="L42" t="s">
        <v>174</v>
      </c>
      <c r="M42" t="s">
        <v>176</v>
      </c>
      <c r="O42">
        <v>2</v>
      </c>
      <c r="P42" s="26">
        <f t="shared" si="14"/>
        <v>42</v>
      </c>
      <c r="Q42" s="26" t="str">
        <f t="shared" si="15"/>
        <v/>
      </c>
      <c r="S42">
        <v>2</v>
      </c>
      <c r="T42" t="s">
        <v>173</v>
      </c>
      <c r="U42" t="s">
        <v>174</v>
      </c>
      <c r="V42" t="s">
        <v>210</v>
      </c>
      <c r="X42">
        <v>102</v>
      </c>
      <c r="Y42" s="275">
        <f t="shared" ref="Y42:Y56" si="16">IF(T42=$C$8,ROW(),"")</f>
        <v>42</v>
      </c>
      <c r="Z42" s="275" t="str">
        <f t="shared" ref="Z42:Z56" si="17">IF(T42=$C$10,ROW(),"")</f>
        <v/>
      </c>
      <c r="AF42" s="212"/>
      <c r="AG42" s="212"/>
      <c r="AH42" s="212"/>
      <c r="AI42" s="212"/>
      <c r="AJ42" s="212"/>
    </row>
    <row r="43" spans="1:36" x14ac:dyDescent="0.2">
      <c r="A43">
        <v>3</v>
      </c>
      <c r="D43" s="214"/>
      <c r="E43" s="214"/>
      <c r="J43">
        <v>3</v>
      </c>
      <c r="K43" t="s">
        <v>173</v>
      </c>
      <c r="L43" t="s">
        <v>174</v>
      </c>
      <c r="M43" t="s">
        <v>177</v>
      </c>
      <c r="O43">
        <v>3</v>
      </c>
      <c r="P43" s="26">
        <f t="shared" si="14"/>
        <v>43</v>
      </c>
      <c r="Q43" s="26" t="str">
        <f t="shared" si="15"/>
        <v/>
      </c>
      <c r="S43">
        <v>3</v>
      </c>
      <c r="T43" t="s">
        <v>173</v>
      </c>
      <c r="U43" t="s">
        <v>174</v>
      </c>
      <c r="V43" t="s">
        <v>211</v>
      </c>
      <c r="X43">
        <v>103</v>
      </c>
      <c r="Y43" s="275">
        <f t="shared" si="16"/>
        <v>43</v>
      </c>
      <c r="Z43" s="275" t="str">
        <f t="shared" si="17"/>
        <v/>
      </c>
      <c r="AF43" s="212"/>
      <c r="AG43" s="212"/>
      <c r="AH43" s="212"/>
      <c r="AI43" s="212"/>
      <c r="AJ43" s="212"/>
    </row>
    <row r="44" spans="1:36" x14ac:dyDescent="0.2">
      <c r="A44">
        <v>4</v>
      </c>
      <c r="D44" s="214"/>
      <c r="E44" s="213"/>
      <c r="J44">
        <v>4</v>
      </c>
      <c r="K44" t="s">
        <v>173</v>
      </c>
      <c r="L44" t="s">
        <v>174</v>
      </c>
      <c r="M44" t="s">
        <v>178</v>
      </c>
      <c r="O44">
        <v>4</v>
      </c>
      <c r="P44" s="26">
        <f t="shared" si="14"/>
        <v>44</v>
      </c>
      <c r="Q44" s="26" t="str">
        <f t="shared" si="15"/>
        <v/>
      </c>
      <c r="S44">
        <v>4</v>
      </c>
      <c r="T44" t="s">
        <v>173</v>
      </c>
      <c r="U44" t="s">
        <v>174</v>
      </c>
      <c r="V44" t="s">
        <v>212</v>
      </c>
      <c r="W44" t="s">
        <v>228</v>
      </c>
      <c r="X44">
        <v>104</v>
      </c>
      <c r="Y44" s="275">
        <f t="shared" si="16"/>
        <v>44</v>
      </c>
      <c r="Z44" s="275" t="str">
        <f t="shared" si="17"/>
        <v/>
      </c>
      <c r="AF44" s="212"/>
      <c r="AG44" s="212"/>
      <c r="AH44" s="212"/>
      <c r="AI44" s="212"/>
      <c r="AJ44" s="212"/>
    </row>
    <row r="45" spans="1:36" x14ac:dyDescent="0.2">
      <c r="A45">
        <v>5</v>
      </c>
      <c r="D45" s="214"/>
      <c r="E45" s="214"/>
      <c r="J45">
        <v>5</v>
      </c>
      <c r="K45" t="s">
        <v>173</v>
      </c>
      <c r="L45" t="s">
        <v>174</v>
      </c>
      <c r="M45" t="s">
        <v>179</v>
      </c>
      <c r="O45">
        <v>5</v>
      </c>
      <c r="P45" s="26">
        <f t="shared" si="14"/>
        <v>45</v>
      </c>
      <c r="Q45" s="26" t="str">
        <f t="shared" si="15"/>
        <v/>
      </c>
      <c r="S45">
        <v>5</v>
      </c>
      <c r="T45" t="s">
        <v>191</v>
      </c>
      <c r="U45" t="s">
        <v>192</v>
      </c>
      <c r="V45" t="s">
        <v>213</v>
      </c>
      <c r="X45">
        <v>101</v>
      </c>
      <c r="Y45" s="275" t="str">
        <f t="shared" si="16"/>
        <v/>
      </c>
      <c r="Z45" s="275">
        <f t="shared" si="17"/>
        <v>45</v>
      </c>
      <c r="AF45" s="212"/>
      <c r="AG45" s="212"/>
      <c r="AH45" s="212"/>
      <c r="AI45" s="212"/>
      <c r="AJ45" s="212"/>
    </row>
    <row r="46" spans="1:36" x14ac:dyDescent="0.2">
      <c r="A46">
        <v>6</v>
      </c>
      <c r="D46" s="213"/>
      <c r="E46" s="214"/>
      <c r="J46">
        <v>6</v>
      </c>
      <c r="K46" t="s">
        <v>173</v>
      </c>
      <c r="L46" t="s">
        <v>174</v>
      </c>
      <c r="M46" t="s">
        <v>180</v>
      </c>
      <c r="O46">
        <v>6</v>
      </c>
      <c r="P46" s="26">
        <f t="shared" si="14"/>
        <v>46</v>
      </c>
      <c r="Q46" s="26" t="str">
        <f t="shared" si="15"/>
        <v/>
      </c>
      <c r="S46">
        <v>6</v>
      </c>
      <c r="T46" t="s">
        <v>191</v>
      </c>
      <c r="U46" t="s">
        <v>192</v>
      </c>
      <c r="V46" t="s">
        <v>214</v>
      </c>
      <c r="W46" t="s">
        <v>228</v>
      </c>
      <c r="X46">
        <v>102</v>
      </c>
      <c r="Y46" s="275" t="str">
        <f t="shared" si="16"/>
        <v/>
      </c>
      <c r="Z46" s="275">
        <f t="shared" si="17"/>
        <v>46</v>
      </c>
      <c r="AF46" s="212"/>
      <c r="AG46" s="212"/>
      <c r="AH46" s="212"/>
      <c r="AI46" s="212"/>
      <c r="AJ46" s="212"/>
    </row>
    <row r="47" spans="1:36" x14ac:dyDescent="0.2">
      <c r="A47">
        <v>7</v>
      </c>
      <c r="D47" s="214"/>
      <c r="E47" s="214"/>
      <c r="J47">
        <v>7</v>
      </c>
      <c r="K47" t="s">
        <v>173</v>
      </c>
      <c r="L47" t="s">
        <v>174</v>
      </c>
      <c r="M47" t="s">
        <v>181</v>
      </c>
      <c r="O47">
        <v>7</v>
      </c>
      <c r="P47" s="26">
        <f t="shared" si="14"/>
        <v>47</v>
      </c>
      <c r="Q47" s="26" t="str">
        <f t="shared" si="15"/>
        <v/>
      </c>
      <c r="S47">
        <v>7</v>
      </c>
      <c r="T47" t="s">
        <v>191</v>
      </c>
      <c r="U47" t="s">
        <v>192</v>
      </c>
      <c r="V47" t="s">
        <v>215</v>
      </c>
      <c r="X47">
        <v>103</v>
      </c>
      <c r="Y47" s="275" t="str">
        <f t="shared" si="16"/>
        <v/>
      </c>
      <c r="Z47" s="275">
        <f t="shared" si="17"/>
        <v>47</v>
      </c>
      <c r="AF47" s="212"/>
      <c r="AG47" s="212"/>
      <c r="AH47" s="212"/>
      <c r="AI47" s="212"/>
      <c r="AJ47" s="212"/>
    </row>
    <row r="48" spans="1:36" x14ac:dyDescent="0.2">
      <c r="A48">
        <v>8</v>
      </c>
      <c r="D48" s="214"/>
      <c r="E48" s="214"/>
      <c r="J48">
        <v>8</v>
      </c>
      <c r="K48" t="s">
        <v>173</v>
      </c>
      <c r="L48" t="s">
        <v>174</v>
      </c>
      <c r="M48" t="s">
        <v>182</v>
      </c>
      <c r="O48">
        <v>8</v>
      </c>
      <c r="P48" s="26">
        <f t="shared" si="14"/>
        <v>48</v>
      </c>
      <c r="Q48" s="26" t="str">
        <f t="shared" si="15"/>
        <v/>
      </c>
      <c r="S48">
        <v>8</v>
      </c>
      <c r="T48" t="s">
        <v>191</v>
      </c>
      <c r="U48" t="s">
        <v>192</v>
      </c>
      <c r="V48" t="s">
        <v>216</v>
      </c>
      <c r="X48">
        <v>104</v>
      </c>
      <c r="Y48" s="275" t="str">
        <f t="shared" si="16"/>
        <v/>
      </c>
      <c r="Z48" s="275">
        <f t="shared" si="17"/>
        <v>48</v>
      </c>
      <c r="AF48" s="212"/>
      <c r="AG48" s="212"/>
      <c r="AH48" s="212"/>
      <c r="AI48" s="212"/>
      <c r="AJ48" s="212"/>
    </row>
    <row r="49" spans="1:36" x14ac:dyDescent="0.2">
      <c r="A49">
        <v>9</v>
      </c>
      <c r="D49" s="214"/>
      <c r="E49" s="214"/>
      <c r="J49">
        <v>9</v>
      </c>
      <c r="K49" t="s">
        <v>173</v>
      </c>
      <c r="L49" t="s">
        <v>174</v>
      </c>
      <c r="M49" t="s">
        <v>183</v>
      </c>
      <c r="O49">
        <v>9</v>
      </c>
      <c r="P49" s="26">
        <f t="shared" si="14"/>
        <v>49</v>
      </c>
      <c r="Q49" s="26" t="str">
        <f t="shared" si="15"/>
        <v/>
      </c>
      <c r="S49">
        <v>9</v>
      </c>
      <c r="Y49" s="275" t="str">
        <f t="shared" si="16"/>
        <v/>
      </c>
      <c r="Z49" s="275" t="str">
        <f t="shared" si="17"/>
        <v/>
      </c>
      <c r="AF49" s="212"/>
      <c r="AG49" s="212"/>
      <c r="AH49" s="212"/>
      <c r="AI49" s="212"/>
      <c r="AJ49" s="212"/>
    </row>
    <row r="50" spans="1:36" x14ac:dyDescent="0.2">
      <c r="A50">
        <v>10</v>
      </c>
      <c r="D50" s="213"/>
      <c r="J50">
        <v>10</v>
      </c>
      <c r="K50" t="s">
        <v>173</v>
      </c>
      <c r="L50" t="s">
        <v>174</v>
      </c>
      <c r="M50" t="s">
        <v>184</v>
      </c>
      <c r="O50">
        <v>10</v>
      </c>
      <c r="P50" s="26">
        <f t="shared" si="14"/>
        <v>50</v>
      </c>
      <c r="Q50" s="26" t="str">
        <f t="shared" si="15"/>
        <v/>
      </c>
      <c r="S50">
        <v>10</v>
      </c>
      <c r="Y50" s="275" t="str">
        <f t="shared" si="16"/>
        <v/>
      </c>
      <c r="Z50" s="275" t="str">
        <f t="shared" si="17"/>
        <v/>
      </c>
    </row>
    <row r="51" spans="1:36" x14ac:dyDescent="0.2">
      <c r="A51">
        <v>11</v>
      </c>
      <c r="D51" s="214"/>
      <c r="E51" s="214"/>
      <c r="J51">
        <v>11</v>
      </c>
      <c r="K51" t="s">
        <v>173</v>
      </c>
      <c r="L51" t="s">
        <v>174</v>
      </c>
      <c r="M51" t="s">
        <v>185</v>
      </c>
      <c r="O51">
        <v>11</v>
      </c>
      <c r="P51" s="26">
        <f t="shared" si="14"/>
        <v>51</v>
      </c>
      <c r="Q51" s="26" t="str">
        <f t="shared" si="15"/>
        <v/>
      </c>
      <c r="S51">
        <v>11</v>
      </c>
      <c r="Y51" s="275" t="str">
        <f t="shared" si="16"/>
        <v/>
      </c>
      <c r="Z51" s="275" t="str">
        <f t="shared" si="17"/>
        <v/>
      </c>
    </row>
    <row r="52" spans="1:36" x14ac:dyDescent="0.2">
      <c r="A52">
        <v>12</v>
      </c>
      <c r="D52" s="214"/>
      <c r="J52">
        <v>12</v>
      </c>
      <c r="K52" t="s">
        <v>173</v>
      </c>
      <c r="L52" t="s">
        <v>174</v>
      </c>
      <c r="M52" t="s">
        <v>186</v>
      </c>
      <c r="O52">
        <v>12</v>
      </c>
      <c r="P52" s="26">
        <f t="shared" si="14"/>
        <v>52</v>
      </c>
      <c r="Q52" s="26" t="str">
        <f t="shared" si="15"/>
        <v/>
      </c>
      <c r="S52">
        <v>12</v>
      </c>
      <c r="Y52" s="275" t="str">
        <f t="shared" si="16"/>
        <v/>
      </c>
      <c r="Z52" s="275" t="str">
        <f t="shared" si="17"/>
        <v/>
      </c>
    </row>
    <row r="53" spans="1:36" x14ac:dyDescent="0.2">
      <c r="A53">
        <v>13</v>
      </c>
      <c r="D53" s="213"/>
      <c r="E53" s="214"/>
      <c r="J53">
        <v>13</v>
      </c>
      <c r="K53" t="s">
        <v>173</v>
      </c>
      <c r="L53" t="s">
        <v>174</v>
      </c>
      <c r="M53" t="s">
        <v>187</v>
      </c>
      <c r="O53">
        <v>13</v>
      </c>
      <c r="P53" s="26">
        <f t="shared" si="14"/>
        <v>53</v>
      </c>
      <c r="Q53" s="26" t="str">
        <f t="shared" si="15"/>
        <v/>
      </c>
      <c r="S53">
        <v>13</v>
      </c>
      <c r="Y53" s="275" t="str">
        <f t="shared" si="16"/>
        <v/>
      </c>
      <c r="Z53" s="275" t="str">
        <f t="shared" si="17"/>
        <v/>
      </c>
    </row>
    <row r="54" spans="1:36" x14ac:dyDescent="0.2">
      <c r="A54">
        <v>14</v>
      </c>
      <c r="D54" s="213"/>
      <c r="E54" s="214"/>
      <c r="J54">
        <v>14</v>
      </c>
      <c r="K54" t="s">
        <v>173</v>
      </c>
      <c r="L54" t="s">
        <v>174</v>
      </c>
      <c r="M54" t="s">
        <v>188</v>
      </c>
      <c r="O54">
        <v>14</v>
      </c>
      <c r="P54" s="26">
        <f t="shared" si="14"/>
        <v>54</v>
      </c>
      <c r="Q54" s="26" t="str">
        <f t="shared" si="15"/>
        <v/>
      </c>
      <c r="S54">
        <v>14</v>
      </c>
      <c r="Y54" s="275" t="str">
        <f t="shared" si="16"/>
        <v/>
      </c>
      <c r="Z54" s="275" t="str">
        <f t="shared" si="17"/>
        <v/>
      </c>
    </row>
    <row r="55" spans="1:36" x14ac:dyDescent="0.2">
      <c r="A55">
        <v>15</v>
      </c>
      <c r="D55" s="214"/>
      <c r="E55" s="213"/>
      <c r="J55">
        <v>15</v>
      </c>
      <c r="K55" t="s">
        <v>173</v>
      </c>
      <c r="L55" t="s">
        <v>174</v>
      </c>
      <c r="M55" t="s">
        <v>189</v>
      </c>
      <c r="O55">
        <v>15</v>
      </c>
      <c r="P55" s="26">
        <f t="shared" si="14"/>
        <v>55</v>
      </c>
      <c r="Q55" s="26" t="str">
        <f t="shared" si="15"/>
        <v/>
      </c>
      <c r="S55">
        <v>15</v>
      </c>
      <c r="Y55" s="275" t="str">
        <f t="shared" si="16"/>
        <v/>
      </c>
      <c r="Z55" s="275" t="str">
        <f t="shared" si="17"/>
        <v/>
      </c>
    </row>
    <row r="56" spans="1:36" x14ac:dyDescent="0.2">
      <c r="A56">
        <v>16</v>
      </c>
      <c r="D56" s="213"/>
      <c r="E56" s="213"/>
      <c r="J56">
        <v>16</v>
      </c>
      <c r="K56" t="s">
        <v>173</v>
      </c>
      <c r="L56" t="s">
        <v>174</v>
      </c>
      <c r="M56" t="s">
        <v>190</v>
      </c>
      <c r="O56">
        <v>16</v>
      </c>
      <c r="P56" s="26">
        <f t="shared" si="14"/>
        <v>56</v>
      </c>
      <c r="Q56" s="26" t="str">
        <f t="shared" si="15"/>
        <v/>
      </c>
      <c r="S56">
        <v>16</v>
      </c>
      <c r="Y56" s="275" t="str">
        <f t="shared" si="16"/>
        <v/>
      </c>
      <c r="Z56" s="275" t="str">
        <f t="shared" si="17"/>
        <v/>
      </c>
    </row>
    <row r="57" spans="1:36" x14ac:dyDescent="0.2">
      <c r="A57">
        <v>17</v>
      </c>
      <c r="D57" s="214"/>
      <c r="E57" s="214"/>
      <c r="J57">
        <v>17</v>
      </c>
      <c r="K57" t="s">
        <v>191</v>
      </c>
      <c r="L57" t="s">
        <v>192</v>
      </c>
      <c r="M57" t="s">
        <v>193</v>
      </c>
      <c r="O57">
        <v>1</v>
      </c>
      <c r="P57" s="26" t="str">
        <f t="shared" si="14"/>
        <v/>
      </c>
      <c r="Q57" s="26">
        <f t="shared" si="15"/>
        <v>57</v>
      </c>
      <c r="S57">
        <v>17</v>
      </c>
      <c r="Y57" s="275" t="str">
        <f t="shared" ref="Y57:Y120" si="18">IF(T57=$C$8,ROW(),"")</f>
        <v/>
      </c>
      <c r="Z57" s="275" t="str">
        <f t="shared" ref="Z57:Z120" si="19">IF(T57=$C$10,ROW(),"")</f>
        <v/>
      </c>
    </row>
    <row r="58" spans="1:36" x14ac:dyDescent="0.2">
      <c r="A58">
        <v>18</v>
      </c>
      <c r="D58" s="213"/>
      <c r="E58" s="213"/>
      <c r="J58">
        <v>18</v>
      </c>
      <c r="K58" t="s">
        <v>191</v>
      </c>
      <c r="L58" t="s">
        <v>192</v>
      </c>
      <c r="M58" t="s">
        <v>194</v>
      </c>
      <c r="O58">
        <v>2</v>
      </c>
      <c r="P58" s="26" t="str">
        <f t="shared" si="14"/>
        <v/>
      </c>
      <c r="Q58" s="26">
        <f t="shared" si="15"/>
        <v>58</v>
      </c>
      <c r="S58">
        <v>18</v>
      </c>
      <c r="Y58" s="275" t="str">
        <f t="shared" si="18"/>
        <v/>
      </c>
      <c r="Z58" s="275" t="str">
        <f t="shared" si="19"/>
        <v/>
      </c>
    </row>
    <row r="59" spans="1:36" x14ac:dyDescent="0.2">
      <c r="D59" s="214"/>
      <c r="E59" s="214"/>
      <c r="J59">
        <v>19</v>
      </c>
      <c r="K59" t="s">
        <v>191</v>
      </c>
      <c r="L59" t="s">
        <v>192</v>
      </c>
      <c r="M59" t="s">
        <v>195</v>
      </c>
      <c r="O59">
        <v>3</v>
      </c>
      <c r="P59" s="26" t="str">
        <f t="shared" si="14"/>
        <v/>
      </c>
      <c r="Q59" s="26">
        <f t="shared" si="15"/>
        <v>59</v>
      </c>
      <c r="S59">
        <v>19</v>
      </c>
      <c r="Y59" s="275" t="str">
        <f t="shared" si="18"/>
        <v/>
      </c>
      <c r="Z59" s="275" t="str">
        <f t="shared" si="19"/>
        <v/>
      </c>
    </row>
    <row r="60" spans="1:36" x14ac:dyDescent="0.2">
      <c r="D60" s="214"/>
      <c r="E60" s="214"/>
      <c r="J60">
        <v>20</v>
      </c>
      <c r="K60" t="s">
        <v>191</v>
      </c>
      <c r="L60" t="s">
        <v>192</v>
      </c>
      <c r="M60" t="s">
        <v>196</v>
      </c>
      <c r="O60">
        <v>4</v>
      </c>
      <c r="P60" s="26" t="str">
        <f t="shared" si="14"/>
        <v/>
      </c>
      <c r="Q60" s="26">
        <f t="shared" si="15"/>
        <v>60</v>
      </c>
      <c r="S60">
        <v>20</v>
      </c>
      <c r="Y60" s="275" t="str">
        <f t="shared" si="18"/>
        <v/>
      </c>
      <c r="Z60" s="275" t="str">
        <f t="shared" si="19"/>
        <v/>
      </c>
    </row>
    <row r="61" spans="1:36" x14ac:dyDescent="0.2">
      <c r="E61" s="214"/>
      <c r="J61">
        <v>21</v>
      </c>
      <c r="K61" t="s">
        <v>191</v>
      </c>
      <c r="L61" t="s">
        <v>192</v>
      </c>
      <c r="M61" t="s">
        <v>197</v>
      </c>
      <c r="O61">
        <v>5</v>
      </c>
      <c r="P61" s="26" t="str">
        <f t="shared" si="14"/>
        <v/>
      </c>
      <c r="Q61" s="26">
        <f t="shared" si="15"/>
        <v>61</v>
      </c>
      <c r="S61">
        <v>21</v>
      </c>
      <c r="Y61" s="275" t="str">
        <f t="shared" si="18"/>
        <v/>
      </c>
      <c r="Z61" s="275" t="str">
        <f t="shared" si="19"/>
        <v/>
      </c>
    </row>
    <row r="62" spans="1:36" x14ac:dyDescent="0.2">
      <c r="E62" s="213"/>
      <c r="J62">
        <v>22</v>
      </c>
      <c r="K62" t="s">
        <v>191</v>
      </c>
      <c r="L62" t="s">
        <v>192</v>
      </c>
      <c r="M62" t="s">
        <v>198</v>
      </c>
      <c r="N62" t="s">
        <v>165</v>
      </c>
      <c r="O62">
        <v>6</v>
      </c>
      <c r="P62" s="26" t="str">
        <f t="shared" si="14"/>
        <v/>
      </c>
      <c r="Q62" s="26">
        <f t="shared" si="15"/>
        <v>62</v>
      </c>
      <c r="S62">
        <v>22</v>
      </c>
      <c r="Y62" s="275" t="str">
        <f t="shared" si="18"/>
        <v/>
      </c>
      <c r="Z62" s="275" t="str">
        <f t="shared" si="19"/>
        <v/>
      </c>
    </row>
    <row r="63" spans="1:36" x14ac:dyDescent="0.2">
      <c r="E63" s="214"/>
      <c r="J63">
        <v>23</v>
      </c>
      <c r="K63" t="s">
        <v>191</v>
      </c>
      <c r="L63" t="s">
        <v>192</v>
      </c>
      <c r="M63" t="s">
        <v>199</v>
      </c>
      <c r="O63">
        <v>7</v>
      </c>
      <c r="P63" s="26" t="str">
        <f t="shared" si="14"/>
        <v/>
      </c>
      <c r="Q63" s="26">
        <f t="shared" si="15"/>
        <v>63</v>
      </c>
      <c r="S63">
        <v>23</v>
      </c>
      <c r="Y63" s="275" t="str">
        <f t="shared" si="18"/>
        <v/>
      </c>
      <c r="Z63" s="275" t="str">
        <f t="shared" si="19"/>
        <v/>
      </c>
    </row>
    <row r="64" spans="1:36" x14ac:dyDescent="0.2">
      <c r="D64" s="214"/>
      <c r="E64" s="213"/>
      <c r="J64">
        <v>24</v>
      </c>
      <c r="K64" t="s">
        <v>191</v>
      </c>
      <c r="L64" t="s">
        <v>192</v>
      </c>
      <c r="M64" t="s">
        <v>200</v>
      </c>
      <c r="O64">
        <v>8</v>
      </c>
      <c r="P64" s="26" t="str">
        <f t="shared" si="14"/>
        <v/>
      </c>
      <c r="Q64" s="26">
        <f t="shared" si="15"/>
        <v>64</v>
      </c>
      <c r="S64">
        <v>24</v>
      </c>
      <c r="Y64" s="275" t="str">
        <f t="shared" si="18"/>
        <v/>
      </c>
      <c r="Z64" s="275" t="str">
        <f t="shared" si="19"/>
        <v/>
      </c>
    </row>
    <row r="65" spans="10:26" x14ac:dyDescent="0.2">
      <c r="J65">
        <v>25</v>
      </c>
      <c r="K65" t="s">
        <v>191</v>
      </c>
      <c r="L65" t="s">
        <v>192</v>
      </c>
      <c r="M65" t="s">
        <v>201</v>
      </c>
      <c r="O65">
        <v>9</v>
      </c>
      <c r="P65" s="26" t="str">
        <f t="shared" si="14"/>
        <v/>
      </c>
      <c r="Q65" s="26">
        <f t="shared" si="15"/>
        <v>65</v>
      </c>
      <c r="S65">
        <v>25</v>
      </c>
      <c r="Y65" s="275" t="str">
        <f t="shared" si="18"/>
        <v/>
      </c>
      <c r="Z65" s="275" t="str">
        <f t="shared" si="19"/>
        <v/>
      </c>
    </row>
    <row r="66" spans="10:26" x14ac:dyDescent="0.2">
      <c r="J66">
        <v>26</v>
      </c>
      <c r="K66" t="s">
        <v>191</v>
      </c>
      <c r="L66" t="s">
        <v>192</v>
      </c>
      <c r="M66" t="s">
        <v>202</v>
      </c>
      <c r="O66">
        <v>10</v>
      </c>
      <c r="P66" s="26" t="str">
        <f t="shared" si="14"/>
        <v/>
      </c>
      <c r="Q66" s="26">
        <f t="shared" si="15"/>
        <v>66</v>
      </c>
      <c r="S66">
        <v>26</v>
      </c>
      <c r="Y66" s="275" t="str">
        <f t="shared" si="18"/>
        <v/>
      </c>
      <c r="Z66" s="275" t="str">
        <f t="shared" si="19"/>
        <v/>
      </c>
    </row>
    <row r="67" spans="10:26" x14ac:dyDescent="0.2">
      <c r="J67">
        <v>27</v>
      </c>
      <c r="K67" t="s">
        <v>191</v>
      </c>
      <c r="L67" t="s">
        <v>192</v>
      </c>
      <c r="M67" t="s">
        <v>203</v>
      </c>
      <c r="O67">
        <v>11</v>
      </c>
      <c r="P67" s="26" t="str">
        <f t="shared" si="14"/>
        <v/>
      </c>
      <c r="Q67" s="26">
        <f t="shared" si="15"/>
        <v>67</v>
      </c>
      <c r="S67">
        <v>27</v>
      </c>
      <c r="Y67" s="275" t="str">
        <f t="shared" si="18"/>
        <v/>
      </c>
      <c r="Z67" s="275" t="str">
        <f t="shared" si="19"/>
        <v/>
      </c>
    </row>
    <row r="68" spans="10:26" x14ac:dyDescent="0.2">
      <c r="J68">
        <v>28</v>
      </c>
      <c r="K68" t="s">
        <v>191</v>
      </c>
      <c r="L68" t="s">
        <v>192</v>
      </c>
      <c r="M68" t="s">
        <v>204</v>
      </c>
      <c r="O68">
        <v>12</v>
      </c>
      <c r="P68" s="26" t="str">
        <f t="shared" si="14"/>
        <v/>
      </c>
      <c r="Q68" s="26">
        <f t="shared" si="15"/>
        <v>68</v>
      </c>
      <c r="S68">
        <v>28</v>
      </c>
      <c r="Y68" s="275" t="str">
        <f t="shared" si="18"/>
        <v/>
      </c>
      <c r="Z68" s="275" t="str">
        <f t="shared" si="19"/>
        <v/>
      </c>
    </row>
    <row r="69" spans="10:26" x14ac:dyDescent="0.2">
      <c r="J69">
        <v>29</v>
      </c>
      <c r="K69" t="s">
        <v>191</v>
      </c>
      <c r="L69" t="s">
        <v>192</v>
      </c>
      <c r="M69" t="s">
        <v>205</v>
      </c>
      <c r="O69">
        <v>13</v>
      </c>
      <c r="P69" s="26" t="str">
        <f t="shared" si="14"/>
        <v/>
      </c>
      <c r="Q69" s="26">
        <f t="shared" si="15"/>
        <v>69</v>
      </c>
      <c r="S69">
        <v>29</v>
      </c>
      <c r="Y69" s="275" t="str">
        <f t="shared" si="18"/>
        <v/>
      </c>
      <c r="Z69" s="275" t="str">
        <f t="shared" si="19"/>
        <v/>
      </c>
    </row>
    <row r="70" spans="10:26" x14ac:dyDescent="0.2">
      <c r="J70">
        <v>30</v>
      </c>
      <c r="K70" t="s">
        <v>191</v>
      </c>
      <c r="L70" t="s">
        <v>192</v>
      </c>
      <c r="M70" t="s">
        <v>206</v>
      </c>
      <c r="O70">
        <v>14</v>
      </c>
      <c r="P70" s="26" t="str">
        <f t="shared" si="14"/>
        <v/>
      </c>
      <c r="Q70" s="26">
        <f t="shared" si="15"/>
        <v>70</v>
      </c>
      <c r="S70">
        <v>30</v>
      </c>
      <c r="Y70" s="275" t="str">
        <f t="shared" si="18"/>
        <v/>
      </c>
      <c r="Z70" s="275" t="str">
        <f t="shared" si="19"/>
        <v/>
      </c>
    </row>
    <row r="71" spans="10:26" x14ac:dyDescent="0.2">
      <c r="J71">
        <v>31</v>
      </c>
      <c r="K71" t="s">
        <v>191</v>
      </c>
      <c r="L71" t="s">
        <v>192</v>
      </c>
      <c r="M71" t="s">
        <v>207</v>
      </c>
      <c r="O71">
        <v>15</v>
      </c>
      <c r="P71" s="26" t="str">
        <f t="shared" si="14"/>
        <v/>
      </c>
      <c r="Q71" s="26">
        <f t="shared" si="15"/>
        <v>71</v>
      </c>
      <c r="S71">
        <v>31</v>
      </c>
      <c r="Y71" s="275" t="str">
        <f t="shared" si="18"/>
        <v/>
      </c>
      <c r="Z71" s="275" t="str">
        <f t="shared" si="19"/>
        <v/>
      </c>
    </row>
    <row r="72" spans="10:26" x14ac:dyDescent="0.2">
      <c r="J72">
        <v>32</v>
      </c>
      <c r="K72" t="s">
        <v>191</v>
      </c>
      <c r="L72" t="s">
        <v>192</v>
      </c>
      <c r="M72" t="s">
        <v>208</v>
      </c>
      <c r="O72">
        <v>16</v>
      </c>
      <c r="P72" s="26" t="str">
        <f t="shared" si="14"/>
        <v/>
      </c>
      <c r="Q72" s="26">
        <f t="shared" si="15"/>
        <v>72</v>
      </c>
      <c r="S72">
        <v>32</v>
      </c>
      <c r="Y72" s="275" t="str">
        <f t="shared" si="18"/>
        <v/>
      </c>
      <c r="Z72" s="275" t="str">
        <f t="shared" si="19"/>
        <v/>
      </c>
    </row>
    <row r="73" spans="10:26" x14ac:dyDescent="0.2">
      <c r="J73">
        <v>33</v>
      </c>
      <c r="P73" s="26" t="str">
        <f t="shared" ref="P73:P104" si="20">IF(K73=$C$8,ROW(),"")</f>
        <v/>
      </c>
      <c r="Q73" s="26" t="str">
        <f t="shared" ref="Q73:Q104" si="21">IF(K73=$C$10,ROW(),"")</f>
        <v/>
      </c>
      <c r="S73">
        <v>33</v>
      </c>
      <c r="Y73" s="275" t="str">
        <f t="shared" si="18"/>
        <v/>
      </c>
      <c r="Z73" s="275" t="str">
        <f t="shared" si="19"/>
        <v/>
      </c>
    </row>
    <row r="74" spans="10:26" x14ac:dyDescent="0.2">
      <c r="J74">
        <v>34</v>
      </c>
      <c r="P74" s="26" t="str">
        <f t="shared" si="20"/>
        <v/>
      </c>
      <c r="Q74" s="26" t="str">
        <f t="shared" si="21"/>
        <v/>
      </c>
      <c r="S74">
        <v>34</v>
      </c>
      <c r="Y74" s="275" t="str">
        <f t="shared" si="18"/>
        <v/>
      </c>
      <c r="Z74" s="275" t="str">
        <f t="shared" si="19"/>
        <v/>
      </c>
    </row>
    <row r="75" spans="10:26" x14ac:dyDescent="0.2">
      <c r="J75">
        <v>35</v>
      </c>
      <c r="P75" s="26" t="str">
        <f t="shared" si="20"/>
        <v/>
      </c>
      <c r="Q75" s="26" t="str">
        <f t="shared" si="21"/>
        <v/>
      </c>
      <c r="S75">
        <v>35</v>
      </c>
      <c r="Y75" s="275" t="str">
        <f t="shared" si="18"/>
        <v/>
      </c>
      <c r="Z75" s="275" t="str">
        <f t="shared" si="19"/>
        <v/>
      </c>
    </row>
    <row r="76" spans="10:26" x14ac:dyDescent="0.2">
      <c r="J76">
        <v>36</v>
      </c>
      <c r="P76" s="26" t="str">
        <f t="shared" si="20"/>
        <v/>
      </c>
      <c r="Q76" s="26" t="str">
        <f t="shared" si="21"/>
        <v/>
      </c>
      <c r="S76">
        <v>36</v>
      </c>
      <c r="Y76" s="275" t="str">
        <f t="shared" si="18"/>
        <v/>
      </c>
      <c r="Z76" s="275" t="str">
        <f t="shared" si="19"/>
        <v/>
      </c>
    </row>
    <row r="77" spans="10:26" x14ac:dyDescent="0.2">
      <c r="J77">
        <v>37</v>
      </c>
      <c r="P77" s="26" t="str">
        <f t="shared" si="20"/>
        <v/>
      </c>
      <c r="Q77" s="26" t="str">
        <f t="shared" si="21"/>
        <v/>
      </c>
      <c r="S77">
        <v>37</v>
      </c>
      <c r="Y77" s="275" t="str">
        <f t="shared" si="18"/>
        <v/>
      </c>
      <c r="Z77" s="275" t="str">
        <f t="shared" si="19"/>
        <v/>
      </c>
    </row>
    <row r="78" spans="10:26" x14ac:dyDescent="0.2">
      <c r="J78">
        <v>38</v>
      </c>
      <c r="P78" s="26" t="str">
        <f t="shared" si="20"/>
        <v/>
      </c>
      <c r="Q78" s="26" t="str">
        <f t="shared" si="21"/>
        <v/>
      </c>
      <c r="S78">
        <v>38</v>
      </c>
      <c r="Y78" s="275" t="str">
        <f t="shared" si="18"/>
        <v/>
      </c>
      <c r="Z78" s="275" t="str">
        <f t="shared" si="19"/>
        <v/>
      </c>
    </row>
    <row r="79" spans="10:26" x14ac:dyDescent="0.2">
      <c r="J79">
        <v>39</v>
      </c>
      <c r="P79" s="26" t="str">
        <f t="shared" si="20"/>
        <v/>
      </c>
      <c r="Q79" s="26" t="str">
        <f t="shared" si="21"/>
        <v/>
      </c>
      <c r="S79">
        <v>39</v>
      </c>
      <c r="Y79" s="275" t="str">
        <f t="shared" si="18"/>
        <v/>
      </c>
      <c r="Z79" s="275" t="str">
        <f t="shared" si="19"/>
        <v/>
      </c>
    </row>
    <row r="80" spans="10:26" x14ac:dyDescent="0.2">
      <c r="J80">
        <v>40</v>
      </c>
      <c r="P80" s="26" t="str">
        <f t="shared" si="20"/>
        <v/>
      </c>
      <c r="Q80" s="26" t="str">
        <f t="shared" si="21"/>
        <v/>
      </c>
      <c r="S80">
        <v>40</v>
      </c>
      <c r="Y80" s="275" t="str">
        <f t="shared" si="18"/>
        <v/>
      </c>
      <c r="Z80" s="275" t="str">
        <f t="shared" si="19"/>
        <v/>
      </c>
    </row>
    <row r="81" spans="10:26" x14ac:dyDescent="0.2">
      <c r="J81">
        <v>41</v>
      </c>
      <c r="P81" s="26" t="str">
        <f t="shared" si="20"/>
        <v/>
      </c>
      <c r="Q81" s="26" t="str">
        <f t="shared" si="21"/>
        <v/>
      </c>
      <c r="S81">
        <v>41</v>
      </c>
      <c r="Y81" s="275" t="str">
        <f t="shared" si="18"/>
        <v/>
      </c>
      <c r="Z81" s="275" t="str">
        <f t="shared" si="19"/>
        <v/>
      </c>
    </row>
    <row r="82" spans="10:26" x14ac:dyDescent="0.2">
      <c r="J82">
        <v>42</v>
      </c>
      <c r="P82" s="26" t="str">
        <f t="shared" si="20"/>
        <v/>
      </c>
      <c r="Q82" s="26" t="str">
        <f t="shared" si="21"/>
        <v/>
      </c>
      <c r="S82">
        <v>42</v>
      </c>
      <c r="Y82" s="275" t="str">
        <f t="shared" si="18"/>
        <v/>
      </c>
      <c r="Z82" s="275" t="str">
        <f t="shared" si="19"/>
        <v/>
      </c>
    </row>
    <row r="83" spans="10:26" x14ac:dyDescent="0.2">
      <c r="J83">
        <v>43</v>
      </c>
      <c r="P83" s="26" t="str">
        <f t="shared" si="20"/>
        <v/>
      </c>
      <c r="Q83" s="26" t="str">
        <f t="shared" si="21"/>
        <v/>
      </c>
      <c r="S83">
        <v>43</v>
      </c>
      <c r="Y83" s="275" t="str">
        <f t="shared" si="18"/>
        <v/>
      </c>
      <c r="Z83" s="275" t="str">
        <f t="shared" si="19"/>
        <v/>
      </c>
    </row>
    <row r="84" spans="10:26" x14ac:dyDescent="0.2">
      <c r="J84">
        <v>44</v>
      </c>
      <c r="P84" s="26" t="str">
        <f t="shared" si="20"/>
        <v/>
      </c>
      <c r="Q84" s="26" t="str">
        <f t="shared" si="21"/>
        <v/>
      </c>
      <c r="S84">
        <v>44</v>
      </c>
      <c r="Y84" s="275" t="str">
        <f t="shared" si="18"/>
        <v/>
      </c>
      <c r="Z84" s="275" t="str">
        <f t="shared" si="19"/>
        <v/>
      </c>
    </row>
    <row r="85" spans="10:26" x14ac:dyDescent="0.2">
      <c r="J85">
        <v>45</v>
      </c>
      <c r="P85" s="26" t="str">
        <f t="shared" si="20"/>
        <v/>
      </c>
      <c r="Q85" s="26" t="str">
        <f t="shared" si="21"/>
        <v/>
      </c>
      <c r="S85">
        <v>45</v>
      </c>
      <c r="Y85" s="275" t="str">
        <f t="shared" si="18"/>
        <v/>
      </c>
      <c r="Z85" s="275" t="str">
        <f t="shared" si="19"/>
        <v/>
      </c>
    </row>
    <row r="86" spans="10:26" x14ac:dyDescent="0.2">
      <c r="J86">
        <v>46</v>
      </c>
      <c r="P86" s="26" t="str">
        <f t="shared" si="20"/>
        <v/>
      </c>
      <c r="Q86" s="26" t="str">
        <f t="shared" si="21"/>
        <v/>
      </c>
      <c r="S86">
        <v>46</v>
      </c>
      <c r="Y86" s="275" t="str">
        <f t="shared" si="18"/>
        <v/>
      </c>
      <c r="Z86" s="275" t="str">
        <f t="shared" si="19"/>
        <v/>
      </c>
    </row>
    <row r="87" spans="10:26" x14ac:dyDescent="0.2">
      <c r="J87">
        <v>47</v>
      </c>
      <c r="P87" s="26" t="str">
        <f t="shared" si="20"/>
        <v/>
      </c>
      <c r="Q87" s="26" t="str">
        <f t="shared" si="21"/>
        <v/>
      </c>
      <c r="S87">
        <v>47</v>
      </c>
      <c r="Y87" s="275" t="str">
        <f t="shared" si="18"/>
        <v/>
      </c>
      <c r="Z87" s="275" t="str">
        <f t="shared" si="19"/>
        <v/>
      </c>
    </row>
    <row r="88" spans="10:26" x14ac:dyDescent="0.2">
      <c r="J88">
        <v>48</v>
      </c>
      <c r="P88" s="26" t="str">
        <f t="shared" si="20"/>
        <v/>
      </c>
      <c r="Q88" s="26" t="str">
        <f t="shared" si="21"/>
        <v/>
      </c>
      <c r="S88">
        <v>48</v>
      </c>
      <c r="Y88" s="275" t="str">
        <f t="shared" si="18"/>
        <v/>
      </c>
      <c r="Z88" s="275" t="str">
        <f t="shared" si="19"/>
        <v/>
      </c>
    </row>
    <row r="89" spans="10:26" x14ac:dyDescent="0.2">
      <c r="J89">
        <v>49</v>
      </c>
      <c r="P89" s="26" t="str">
        <f t="shared" si="20"/>
        <v/>
      </c>
      <c r="Q89" s="26" t="str">
        <f t="shared" si="21"/>
        <v/>
      </c>
      <c r="S89">
        <v>49</v>
      </c>
      <c r="Y89" s="275" t="str">
        <f t="shared" si="18"/>
        <v/>
      </c>
      <c r="Z89" s="275" t="str">
        <f t="shared" si="19"/>
        <v/>
      </c>
    </row>
    <row r="90" spans="10:26" x14ac:dyDescent="0.2">
      <c r="J90">
        <v>50</v>
      </c>
      <c r="P90" s="26" t="str">
        <f t="shared" si="20"/>
        <v/>
      </c>
      <c r="Q90" s="26" t="str">
        <f t="shared" si="21"/>
        <v/>
      </c>
      <c r="S90">
        <v>50</v>
      </c>
      <c r="Y90" s="275" t="str">
        <f t="shared" si="18"/>
        <v/>
      </c>
      <c r="Z90" s="275" t="str">
        <f t="shared" si="19"/>
        <v/>
      </c>
    </row>
    <row r="91" spans="10:26" x14ac:dyDescent="0.2">
      <c r="J91">
        <v>51</v>
      </c>
      <c r="P91" s="26" t="str">
        <f t="shared" si="20"/>
        <v/>
      </c>
      <c r="Q91" s="26" t="str">
        <f t="shared" si="21"/>
        <v/>
      </c>
      <c r="S91">
        <v>51</v>
      </c>
      <c r="Y91" s="275" t="str">
        <f t="shared" si="18"/>
        <v/>
      </c>
      <c r="Z91" s="275" t="str">
        <f t="shared" si="19"/>
        <v/>
      </c>
    </row>
    <row r="92" spans="10:26" x14ac:dyDescent="0.2">
      <c r="J92">
        <v>52</v>
      </c>
      <c r="P92" s="26" t="str">
        <f t="shared" si="20"/>
        <v/>
      </c>
      <c r="Q92" s="26" t="str">
        <f t="shared" si="21"/>
        <v/>
      </c>
      <c r="S92">
        <v>52</v>
      </c>
      <c r="Y92" s="275" t="str">
        <f t="shared" si="18"/>
        <v/>
      </c>
      <c r="Z92" s="275" t="str">
        <f t="shared" si="19"/>
        <v/>
      </c>
    </row>
    <row r="93" spans="10:26" x14ac:dyDescent="0.2">
      <c r="J93">
        <v>53</v>
      </c>
      <c r="P93" s="26" t="str">
        <f t="shared" si="20"/>
        <v/>
      </c>
      <c r="Q93" s="26" t="str">
        <f t="shared" si="21"/>
        <v/>
      </c>
      <c r="S93">
        <v>53</v>
      </c>
      <c r="Y93" s="275" t="str">
        <f t="shared" si="18"/>
        <v/>
      </c>
      <c r="Z93" s="275" t="str">
        <f t="shared" si="19"/>
        <v/>
      </c>
    </row>
    <row r="94" spans="10:26" x14ac:dyDescent="0.2">
      <c r="J94">
        <v>54</v>
      </c>
      <c r="P94" s="26" t="str">
        <f t="shared" si="20"/>
        <v/>
      </c>
      <c r="Q94" s="26" t="str">
        <f t="shared" si="21"/>
        <v/>
      </c>
      <c r="S94">
        <v>54</v>
      </c>
      <c r="Y94" s="275" t="str">
        <f t="shared" si="18"/>
        <v/>
      </c>
      <c r="Z94" s="275" t="str">
        <f t="shared" si="19"/>
        <v/>
      </c>
    </row>
    <row r="95" spans="10:26" x14ac:dyDescent="0.2">
      <c r="J95">
        <v>55</v>
      </c>
      <c r="P95" s="26" t="str">
        <f t="shared" si="20"/>
        <v/>
      </c>
      <c r="Q95" s="26" t="str">
        <f t="shared" si="21"/>
        <v/>
      </c>
      <c r="S95">
        <v>55</v>
      </c>
      <c r="Y95" s="275" t="str">
        <f t="shared" si="18"/>
        <v/>
      </c>
      <c r="Z95" s="275" t="str">
        <f t="shared" si="19"/>
        <v/>
      </c>
    </row>
    <row r="96" spans="10:26" x14ac:dyDescent="0.2">
      <c r="J96">
        <v>56</v>
      </c>
      <c r="P96" s="26" t="str">
        <f t="shared" si="20"/>
        <v/>
      </c>
      <c r="Q96" s="26" t="str">
        <f t="shared" si="21"/>
        <v/>
      </c>
      <c r="S96">
        <v>56</v>
      </c>
      <c r="Y96" s="275" t="str">
        <f t="shared" si="18"/>
        <v/>
      </c>
      <c r="Z96" s="275" t="str">
        <f t="shared" si="19"/>
        <v/>
      </c>
    </row>
    <row r="97" spans="10:26" x14ac:dyDescent="0.2">
      <c r="J97">
        <v>57</v>
      </c>
      <c r="P97" s="26" t="str">
        <f t="shared" si="20"/>
        <v/>
      </c>
      <c r="Q97" s="26" t="str">
        <f t="shared" si="21"/>
        <v/>
      </c>
      <c r="S97">
        <v>57</v>
      </c>
      <c r="Y97" s="275" t="str">
        <f t="shared" si="18"/>
        <v/>
      </c>
      <c r="Z97" s="275" t="str">
        <f t="shared" si="19"/>
        <v/>
      </c>
    </row>
    <row r="98" spans="10:26" x14ac:dyDescent="0.2">
      <c r="J98">
        <v>58</v>
      </c>
      <c r="P98" s="26" t="str">
        <f t="shared" si="20"/>
        <v/>
      </c>
      <c r="Q98" s="26" t="str">
        <f t="shared" si="21"/>
        <v/>
      </c>
      <c r="S98">
        <v>58</v>
      </c>
      <c r="Y98" s="275" t="str">
        <f t="shared" si="18"/>
        <v/>
      </c>
      <c r="Z98" s="275" t="str">
        <f t="shared" si="19"/>
        <v/>
      </c>
    </row>
    <row r="99" spans="10:26" x14ac:dyDescent="0.2">
      <c r="J99">
        <v>59</v>
      </c>
      <c r="P99" s="26" t="str">
        <f t="shared" si="20"/>
        <v/>
      </c>
      <c r="Q99" s="26" t="str">
        <f t="shared" si="21"/>
        <v/>
      </c>
      <c r="S99">
        <v>59</v>
      </c>
      <c r="Y99" s="275" t="str">
        <f t="shared" si="18"/>
        <v/>
      </c>
      <c r="Z99" s="275" t="str">
        <f t="shared" si="19"/>
        <v/>
      </c>
    </row>
    <row r="100" spans="10:26" x14ac:dyDescent="0.2">
      <c r="J100">
        <v>60</v>
      </c>
      <c r="P100" s="26" t="str">
        <f t="shared" si="20"/>
        <v/>
      </c>
      <c r="Q100" s="26" t="str">
        <f t="shared" si="21"/>
        <v/>
      </c>
      <c r="S100">
        <v>60</v>
      </c>
      <c r="Y100" s="275" t="str">
        <f t="shared" si="18"/>
        <v/>
      </c>
      <c r="Z100" s="275" t="str">
        <f t="shared" si="19"/>
        <v/>
      </c>
    </row>
    <row r="101" spans="10:26" x14ac:dyDescent="0.2">
      <c r="J101">
        <v>61</v>
      </c>
      <c r="P101" s="26" t="str">
        <f t="shared" si="20"/>
        <v/>
      </c>
      <c r="Q101" s="26" t="str">
        <f t="shared" si="21"/>
        <v/>
      </c>
      <c r="S101">
        <v>61</v>
      </c>
      <c r="Y101" s="275" t="str">
        <f t="shared" si="18"/>
        <v/>
      </c>
      <c r="Z101" s="275" t="str">
        <f t="shared" si="19"/>
        <v/>
      </c>
    </row>
    <row r="102" spans="10:26" x14ac:dyDescent="0.2">
      <c r="J102">
        <v>62</v>
      </c>
      <c r="P102" s="26" t="str">
        <f t="shared" si="20"/>
        <v/>
      </c>
      <c r="Q102" s="26" t="str">
        <f t="shared" si="21"/>
        <v/>
      </c>
      <c r="S102">
        <v>62</v>
      </c>
      <c r="Y102" s="275" t="str">
        <f t="shared" si="18"/>
        <v/>
      </c>
      <c r="Z102" s="275" t="str">
        <f t="shared" si="19"/>
        <v/>
      </c>
    </row>
    <row r="103" spans="10:26" x14ac:dyDescent="0.2">
      <c r="J103">
        <v>63</v>
      </c>
      <c r="P103" s="26" t="str">
        <f t="shared" si="20"/>
        <v/>
      </c>
      <c r="Q103" s="26" t="str">
        <f t="shared" si="21"/>
        <v/>
      </c>
      <c r="S103">
        <v>63</v>
      </c>
      <c r="Y103" s="275" t="str">
        <f t="shared" si="18"/>
        <v/>
      </c>
      <c r="Z103" s="275" t="str">
        <f t="shared" si="19"/>
        <v/>
      </c>
    </row>
    <row r="104" spans="10:26" x14ac:dyDescent="0.2">
      <c r="J104">
        <v>64</v>
      </c>
      <c r="P104" s="26" t="str">
        <f t="shared" si="20"/>
        <v/>
      </c>
      <c r="Q104" s="26" t="str">
        <f t="shared" si="21"/>
        <v/>
      </c>
      <c r="S104">
        <v>64</v>
      </c>
      <c r="Y104" s="275" t="str">
        <f t="shared" si="18"/>
        <v/>
      </c>
      <c r="Z104" s="275" t="str">
        <f t="shared" si="19"/>
        <v/>
      </c>
    </row>
    <row r="105" spans="10:26" x14ac:dyDescent="0.2">
      <c r="J105">
        <v>65</v>
      </c>
      <c r="P105" s="26" t="str">
        <f t="shared" ref="P105:P136" si="22">IF(K105=$C$8,ROW(),"")</f>
        <v/>
      </c>
      <c r="Q105" s="26" t="str">
        <f t="shared" ref="Q105:Q136" si="23">IF(K105=$C$10,ROW(),"")</f>
        <v/>
      </c>
      <c r="S105">
        <v>65</v>
      </c>
      <c r="Y105" s="275" t="str">
        <f t="shared" si="18"/>
        <v/>
      </c>
      <c r="Z105" s="275" t="str">
        <f t="shared" si="19"/>
        <v/>
      </c>
    </row>
    <row r="106" spans="10:26" x14ac:dyDescent="0.2">
      <c r="J106">
        <v>66</v>
      </c>
      <c r="P106" s="26" t="str">
        <f t="shared" si="22"/>
        <v/>
      </c>
      <c r="Q106" s="26" t="str">
        <f t="shared" si="23"/>
        <v/>
      </c>
      <c r="S106">
        <v>66</v>
      </c>
      <c r="Y106" s="275" t="str">
        <f t="shared" si="18"/>
        <v/>
      </c>
      <c r="Z106" s="275" t="str">
        <f t="shared" si="19"/>
        <v/>
      </c>
    </row>
    <row r="107" spans="10:26" x14ac:dyDescent="0.2">
      <c r="J107">
        <v>67</v>
      </c>
      <c r="P107" s="26" t="str">
        <f t="shared" si="22"/>
        <v/>
      </c>
      <c r="Q107" s="26" t="str">
        <f t="shared" si="23"/>
        <v/>
      </c>
      <c r="S107">
        <v>67</v>
      </c>
      <c r="Y107" s="275" t="str">
        <f t="shared" si="18"/>
        <v/>
      </c>
      <c r="Z107" s="275" t="str">
        <f t="shared" si="19"/>
        <v/>
      </c>
    </row>
    <row r="108" spans="10:26" x14ac:dyDescent="0.2">
      <c r="J108">
        <v>68</v>
      </c>
      <c r="P108" s="26" t="str">
        <f t="shared" si="22"/>
        <v/>
      </c>
      <c r="Q108" s="26" t="str">
        <f t="shared" si="23"/>
        <v/>
      </c>
      <c r="S108">
        <v>68</v>
      </c>
      <c r="Y108" s="275" t="str">
        <f t="shared" si="18"/>
        <v/>
      </c>
      <c r="Z108" s="275" t="str">
        <f t="shared" si="19"/>
        <v/>
      </c>
    </row>
    <row r="109" spans="10:26" x14ac:dyDescent="0.2">
      <c r="J109">
        <v>69</v>
      </c>
      <c r="P109" s="26" t="str">
        <f t="shared" si="22"/>
        <v/>
      </c>
      <c r="Q109" s="26" t="str">
        <f t="shared" si="23"/>
        <v/>
      </c>
      <c r="S109">
        <v>69</v>
      </c>
      <c r="Y109" s="275" t="str">
        <f t="shared" si="18"/>
        <v/>
      </c>
      <c r="Z109" s="275" t="str">
        <f t="shared" si="19"/>
        <v/>
      </c>
    </row>
    <row r="110" spans="10:26" x14ac:dyDescent="0.2">
      <c r="J110">
        <v>70</v>
      </c>
      <c r="P110" s="26" t="str">
        <f t="shared" si="22"/>
        <v/>
      </c>
      <c r="Q110" s="26" t="str">
        <f t="shared" si="23"/>
        <v/>
      </c>
      <c r="S110">
        <v>70</v>
      </c>
      <c r="Y110" s="275" t="str">
        <f t="shared" si="18"/>
        <v/>
      </c>
      <c r="Z110" s="275" t="str">
        <f t="shared" si="19"/>
        <v/>
      </c>
    </row>
    <row r="111" spans="10:26" x14ac:dyDescent="0.2">
      <c r="J111">
        <v>71</v>
      </c>
      <c r="P111" s="26" t="str">
        <f t="shared" si="22"/>
        <v/>
      </c>
      <c r="Q111" s="26" t="str">
        <f t="shared" si="23"/>
        <v/>
      </c>
      <c r="S111">
        <v>71</v>
      </c>
      <c r="Y111" s="275" t="str">
        <f t="shared" si="18"/>
        <v/>
      </c>
      <c r="Z111" s="275" t="str">
        <f t="shared" si="19"/>
        <v/>
      </c>
    </row>
    <row r="112" spans="10:26" x14ac:dyDescent="0.2">
      <c r="J112">
        <v>72</v>
      </c>
      <c r="P112" s="26" t="str">
        <f t="shared" si="22"/>
        <v/>
      </c>
      <c r="Q112" s="26" t="str">
        <f t="shared" si="23"/>
        <v/>
      </c>
      <c r="S112">
        <v>72</v>
      </c>
      <c r="Y112" s="275" t="str">
        <f t="shared" si="18"/>
        <v/>
      </c>
      <c r="Z112" s="275" t="str">
        <f t="shared" si="19"/>
        <v/>
      </c>
    </row>
    <row r="113" spans="10:26" x14ac:dyDescent="0.2">
      <c r="J113">
        <v>73</v>
      </c>
      <c r="P113" s="26" t="str">
        <f t="shared" si="22"/>
        <v/>
      </c>
      <c r="Q113" s="26" t="str">
        <f t="shared" si="23"/>
        <v/>
      </c>
      <c r="S113">
        <v>73</v>
      </c>
      <c r="Y113" s="275" t="str">
        <f t="shared" si="18"/>
        <v/>
      </c>
      <c r="Z113" s="275" t="str">
        <f t="shared" si="19"/>
        <v/>
      </c>
    </row>
    <row r="114" spans="10:26" x14ac:dyDescent="0.2">
      <c r="J114">
        <v>74</v>
      </c>
      <c r="P114" s="26" t="str">
        <f t="shared" si="22"/>
        <v/>
      </c>
      <c r="Q114" s="26" t="str">
        <f t="shared" si="23"/>
        <v/>
      </c>
      <c r="S114">
        <v>74</v>
      </c>
      <c r="Y114" s="275" t="str">
        <f t="shared" si="18"/>
        <v/>
      </c>
      <c r="Z114" s="275" t="str">
        <f t="shared" si="19"/>
        <v/>
      </c>
    </row>
    <row r="115" spans="10:26" x14ac:dyDescent="0.2">
      <c r="J115">
        <v>75</v>
      </c>
      <c r="P115" s="26" t="str">
        <f t="shared" si="22"/>
        <v/>
      </c>
      <c r="Q115" s="26" t="str">
        <f t="shared" si="23"/>
        <v/>
      </c>
      <c r="S115">
        <v>75</v>
      </c>
      <c r="Y115" s="275" t="str">
        <f t="shared" si="18"/>
        <v/>
      </c>
      <c r="Z115" s="275" t="str">
        <f t="shared" si="19"/>
        <v/>
      </c>
    </row>
    <row r="116" spans="10:26" x14ac:dyDescent="0.2">
      <c r="J116">
        <v>76</v>
      </c>
      <c r="P116" s="26" t="str">
        <f t="shared" si="22"/>
        <v/>
      </c>
      <c r="Q116" s="26" t="str">
        <f t="shared" si="23"/>
        <v/>
      </c>
      <c r="S116">
        <v>76</v>
      </c>
      <c r="Y116" s="275" t="str">
        <f t="shared" si="18"/>
        <v/>
      </c>
      <c r="Z116" s="275" t="str">
        <f t="shared" si="19"/>
        <v/>
      </c>
    </row>
    <row r="117" spans="10:26" x14ac:dyDescent="0.2">
      <c r="J117">
        <v>77</v>
      </c>
      <c r="P117" s="26" t="str">
        <f t="shared" si="22"/>
        <v/>
      </c>
      <c r="Q117" s="26" t="str">
        <f t="shared" si="23"/>
        <v/>
      </c>
      <c r="S117">
        <v>77</v>
      </c>
      <c r="Y117" s="275" t="str">
        <f t="shared" si="18"/>
        <v/>
      </c>
      <c r="Z117" s="275" t="str">
        <f t="shared" si="19"/>
        <v/>
      </c>
    </row>
    <row r="118" spans="10:26" x14ac:dyDescent="0.2">
      <c r="J118">
        <v>78</v>
      </c>
      <c r="P118" s="26" t="str">
        <f t="shared" si="22"/>
        <v/>
      </c>
      <c r="Q118" s="26" t="str">
        <f t="shared" si="23"/>
        <v/>
      </c>
      <c r="S118">
        <v>78</v>
      </c>
      <c r="Y118" s="275" t="str">
        <f t="shared" si="18"/>
        <v/>
      </c>
      <c r="Z118" s="275" t="str">
        <f t="shared" si="19"/>
        <v/>
      </c>
    </row>
    <row r="119" spans="10:26" x14ac:dyDescent="0.2">
      <c r="J119">
        <v>79</v>
      </c>
      <c r="P119" s="26" t="str">
        <f t="shared" si="22"/>
        <v/>
      </c>
      <c r="Q119" s="26" t="str">
        <f t="shared" si="23"/>
        <v/>
      </c>
      <c r="S119">
        <v>79</v>
      </c>
      <c r="Y119" s="275" t="str">
        <f t="shared" si="18"/>
        <v/>
      </c>
      <c r="Z119" s="275" t="str">
        <f t="shared" si="19"/>
        <v/>
      </c>
    </row>
    <row r="120" spans="10:26" x14ac:dyDescent="0.2">
      <c r="J120">
        <v>80</v>
      </c>
      <c r="P120" s="26" t="str">
        <f t="shared" si="22"/>
        <v/>
      </c>
      <c r="Q120" s="26" t="str">
        <f t="shared" si="23"/>
        <v/>
      </c>
      <c r="S120">
        <v>80</v>
      </c>
      <c r="Y120" s="275" t="str">
        <f t="shared" si="18"/>
        <v/>
      </c>
      <c r="Z120" s="275" t="str">
        <f t="shared" si="19"/>
        <v/>
      </c>
    </row>
    <row r="121" spans="10:26" x14ac:dyDescent="0.2">
      <c r="J121">
        <v>81</v>
      </c>
      <c r="P121" s="26" t="str">
        <f t="shared" si="22"/>
        <v/>
      </c>
      <c r="Q121" s="26" t="str">
        <f t="shared" si="23"/>
        <v/>
      </c>
      <c r="S121">
        <v>81</v>
      </c>
      <c r="Y121" s="275" t="str">
        <f t="shared" ref="Y121:Y184" si="24">IF(T121=$C$8,ROW(),"")</f>
        <v/>
      </c>
      <c r="Z121" s="275" t="str">
        <f t="shared" ref="Z121:Z184" si="25">IF(T121=$C$10,ROW(),"")</f>
        <v/>
      </c>
    </row>
    <row r="122" spans="10:26" x14ac:dyDescent="0.2">
      <c r="J122">
        <v>82</v>
      </c>
      <c r="P122" s="26" t="str">
        <f t="shared" si="22"/>
        <v/>
      </c>
      <c r="Q122" s="26" t="str">
        <f t="shared" si="23"/>
        <v/>
      </c>
      <c r="S122">
        <v>82</v>
      </c>
      <c r="Y122" s="275" t="str">
        <f t="shared" si="24"/>
        <v/>
      </c>
      <c r="Z122" s="275" t="str">
        <f t="shared" si="25"/>
        <v/>
      </c>
    </row>
    <row r="123" spans="10:26" x14ac:dyDescent="0.2">
      <c r="J123">
        <v>83</v>
      </c>
      <c r="P123" s="26" t="str">
        <f t="shared" si="22"/>
        <v/>
      </c>
      <c r="Q123" s="26" t="str">
        <f t="shared" si="23"/>
        <v/>
      </c>
      <c r="S123">
        <v>83</v>
      </c>
      <c r="Y123" s="275" t="str">
        <f t="shared" si="24"/>
        <v/>
      </c>
      <c r="Z123" s="275" t="str">
        <f t="shared" si="25"/>
        <v/>
      </c>
    </row>
    <row r="124" spans="10:26" x14ac:dyDescent="0.2">
      <c r="J124">
        <v>84</v>
      </c>
      <c r="P124" s="26" t="str">
        <f t="shared" si="22"/>
        <v/>
      </c>
      <c r="Q124" s="26" t="str">
        <f t="shared" si="23"/>
        <v/>
      </c>
      <c r="S124">
        <v>84</v>
      </c>
      <c r="Y124" s="275" t="str">
        <f t="shared" si="24"/>
        <v/>
      </c>
      <c r="Z124" s="275" t="str">
        <f t="shared" si="25"/>
        <v/>
      </c>
    </row>
    <row r="125" spans="10:26" x14ac:dyDescent="0.2">
      <c r="J125">
        <v>85</v>
      </c>
      <c r="P125" s="26" t="str">
        <f t="shared" si="22"/>
        <v/>
      </c>
      <c r="Q125" s="26" t="str">
        <f t="shared" si="23"/>
        <v/>
      </c>
      <c r="S125">
        <v>85</v>
      </c>
      <c r="Y125" s="275" t="str">
        <f t="shared" si="24"/>
        <v/>
      </c>
      <c r="Z125" s="275" t="str">
        <f t="shared" si="25"/>
        <v/>
      </c>
    </row>
    <row r="126" spans="10:26" x14ac:dyDescent="0.2">
      <c r="J126">
        <v>86</v>
      </c>
      <c r="P126" s="26" t="str">
        <f t="shared" si="22"/>
        <v/>
      </c>
      <c r="Q126" s="26" t="str">
        <f t="shared" si="23"/>
        <v/>
      </c>
      <c r="S126">
        <v>86</v>
      </c>
      <c r="Y126" s="275" t="str">
        <f t="shared" si="24"/>
        <v/>
      </c>
      <c r="Z126" s="275" t="str">
        <f t="shared" si="25"/>
        <v/>
      </c>
    </row>
    <row r="127" spans="10:26" x14ac:dyDescent="0.2">
      <c r="J127">
        <v>87</v>
      </c>
      <c r="P127" s="26" t="str">
        <f t="shared" si="22"/>
        <v/>
      </c>
      <c r="Q127" s="26" t="str">
        <f t="shared" si="23"/>
        <v/>
      </c>
      <c r="S127">
        <v>87</v>
      </c>
      <c r="Y127" s="275" t="str">
        <f t="shared" si="24"/>
        <v/>
      </c>
      <c r="Z127" s="275" t="str">
        <f t="shared" si="25"/>
        <v/>
      </c>
    </row>
    <row r="128" spans="10:26" x14ac:dyDescent="0.2">
      <c r="J128">
        <v>88</v>
      </c>
      <c r="P128" s="26" t="str">
        <f t="shared" si="22"/>
        <v/>
      </c>
      <c r="Q128" s="26" t="str">
        <f t="shared" si="23"/>
        <v/>
      </c>
      <c r="S128">
        <v>88</v>
      </c>
      <c r="Y128" s="275" t="str">
        <f t="shared" si="24"/>
        <v/>
      </c>
      <c r="Z128" s="275" t="str">
        <f t="shared" si="25"/>
        <v/>
      </c>
    </row>
    <row r="129" spans="10:26" x14ac:dyDescent="0.2">
      <c r="J129">
        <v>89</v>
      </c>
      <c r="P129" s="26" t="str">
        <f t="shared" si="22"/>
        <v/>
      </c>
      <c r="Q129" s="26" t="str">
        <f t="shared" si="23"/>
        <v/>
      </c>
      <c r="S129">
        <v>89</v>
      </c>
      <c r="Y129" s="275" t="str">
        <f t="shared" si="24"/>
        <v/>
      </c>
      <c r="Z129" s="275" t="str">
        <f t="shared" si="25"/>
        <v/>
      </c>
    </row>
    <row r="130" spans="10:26" x14ac:dyDescent="0.2">
      <c r="J130">
        <v>90</v>
      </c>
      <c r="P130" s="26" t="str">
        <f t="shared" si="22"/>
        <v/>
      </c>
      <c r="Q130" s="26" t="str">
        <f t="shared" si="23"/>
        <v/>
      </c>
      <c r="S130">
        <v>90</v>
      </c>
      <c r="Y130" s="275" t="str">
        <f t="shared" si="24"/>
        <v/>
      </c>
      <c r="Z130" s="275" t="str">
        <f t="shared" si="25"/>
        <v/>
      </c>
    </row>
    <row r="131" spans="10:26" x14ac:dyDescent="0.2">
      <c r="J131">
        <v>91</v>
      </c>
      <c r="P131" s="26" t="str">
        <f t="shared" si="22"/>
        <v/>
      </c>
      <c r="Q131" s="26" t="str">
        <f t="shared" si="23"/>
        <v/>
      </c>
      <c r="S131">
        <v>91</v>
      </c>
      <c r="Y131" s="275" t="str">
        <f t="shared" si="24"/>
        <v/>
      </c>
      <c r="Z131" s="275" t="str">
        <f t="shared" si="25"/>
        <v/>
      </c>
    </row>
    <row r="132" spans="10:26" x14ac:dyDescent="0.2">
      <c r="J132">
        <v>92</v>
      </c>
      <c r="P132" s="26" t="str">
        <f t="shared" si="22"/>
        <v/>
      </c>
      <c r="Q132" s="26" t="str">
        <f t="shared" si="23"/>
        <v/>
      </c>
      <c r="S132">
        <v>92</v>
      </c>
      <c r="Y132" s="275" t="str">
        <f t="shared" si="24"/>
        <v/>
      </c>
      <c r="Z132" s="275" t="str">
        <f t="shared" si="25"/>
        <v/>
      </c>
    </row>
    <row r="133" spans="10:26" x14ac:dyDescent="0.2">
      <c r="J133">
        <v>93</v>
      </c>
      <c r="P133" s="26" t="str">
        <f t="shared" si="22"/>
        <v/>
      </c>
      <c r="Q133" s="26" t="str">
        <f t="shared" si="23"/>
        <v/>
      </c>
      <c r="S133">
        <v>93</v>
      </c>
      <c r="Y133" s="275" t="str">
        <f t="shared" si="24"/>
        <v/>
      </c>
      <c r="Z133" s="275" t="str">
        <f t="shared" si="25"/>
        <v/>
      </c>
    </row>
    <row r="134" spans="10:26" x14ac:dyDescent="0.2">
      <c r="J134">
        <v>94</v>
      </c>
      <c r="P134" s="26" t="str">
        <f t="shared" si="22"/>
        <v/>
      </c>
      <c r="Q134" s="26" t="str">
        <f t="shared" si="23"/>
        <v/>
      </c>
      <c r="S134">
        <v>94</v>
      </c>
      <c r="Y134" s="275" t="str">
        <f t="shared" si="24"/>
        <v/>
      </c>
      <c r="Z134" s="275" t="str">
        <f t="shared" si="25"/>
        <v/>
      </c>
    </row>
    <row r="135" spans="10:26" x14ac:dyDescent="0.2">
      <c r="J135">
        <v>95</v>
      </c>
      <c r="P135" s="26" t="str">
        <f t="shared" si="22"/>
        <v/>
      </c>
      <c r="Q135" s="26" t="str">
        <f t="shared" si="23"/>
        <v/>
      </c>
      <c r="S135">
        <v>95</v>
      </c>
      <c r="Y135" s="275" t="str">
        <f t="shared" si="24"/>
        <v/>
      </c>
      <c r="Z135" s="275" t="str">
        <f t="shared" si="25"/>
        <v/>
      </c>
    </row>
    <row r="136" spans="10:26" x14ac:dyDescent="0.2">
      <c r="J136">
        <v>96</v>
      </c>
      <c r="P136" s="26" t="str">
        <f t="shared" si="22"/>
        <v/>
      </c>
      <c r="Q136" s="26" t="str">
        <f t="shared" si="23"/>
        <v/>
      </c>
      <c r="S136">
        <v>96</v>
      </c>
      <c r="Y136" s="275" t="str">
        <f t="shared" si="24"/>
        <v/>
      </c>
      <c r="Z136" s="275" t="str">
        <f t="shared" si="25"/>
        <v/>
      </c>
    </row>
    <row r="137" spans="10:26" x14ac:dyDescent="0.2">
      <c r="J137">
        <v>97</v>
      </c>
      <c r="P137" s="26" t="str">
        <f t="shared" ref="P137:P168" si="26">IF(K137=$C$8,ROW(),"")</f>
        <v/>
      </c>
      <c r="Q137" s="26" t="str">
        <f t="shared" ref="Q137:Q168" si="27">IF(K137=$C$10,ROW(),"")</f>
        <v/>
      </c>
      <c r="S137">
        <v>97</v>
      </c>
      <c r="Y137" s="275" t="str">
        <f t="shared" si="24"/>
        <v/>
      </c>
      <c r="Z137" s="275" t="str">
        <f t="shared" si="25"/>
        <v/>
      </c>
    </row>
    <row r="138" spans="10:26" x14ac:dyDescent="0.2">
      <c r="J138">
        <v>98</v>
      </c>
      <c r="P138" s="26" t="str">
        <f t="shared" si="26"/>
        <v/>
      </c>
      <c r="Q138" s="26" t="str">
        <f t="shared" si="27"/>
        <v/>
      </c>
      <c r="S138">
        <v>98</v>
      </c>
      <c r="Y138" s="275" t="str">
        <f t="shared" si="24"/>
        <v/>
      </c>
      <c r="Z138" s="275" t="str">
        <f t="shared" si="25"/>
        <v/>
      </c>
    </row>
    <row r="139" spans="10:26" x14ac:dyDescent="0.2">
      <c r="J139">
        <v>99</v>
      </c>
      <c r="P139" s="26" t="str">
        <f t="shared" si="26"/>
        <v/>
      </c>
      <c r="Q139" s="26" t="str">
        <f t="shared" si="27"/>
        <v/>
      </c>
      <c r="S139">
        <v>99</v>
      </c>
      <c r="Y139" s="275" t="str">
        <f t="shared" si="24"/>
        <v/>
      </c>
      <c r="Z139" s="275" t="str">
        <f t="shared" si="25"/>
        <v/>
      </c>
    </row>
    <row r="140" spans="10:26" x14ac:dyDescent="0.2">
      <c r="J140">
        <v>100</v>
      </c>
      <c r="P140" s="26" t="str">
        <f t="shared" si="26"/>
        <v/>
      </c>
      <c r="Q140" s="26" t="str">
        <f t="shared" si="27"/>
        <v/>
      </c>
      <c r="S140">
        <v>100</v>
      </c>
      <c r="Y140" s="275" t="str">
        <f t="shared" si="24"/>
        <v/>
      </c>
      <c r="Z140" s="275" t="str">
        <f t="shared" si="25"/>
        <v/>
      </c>
    </row>
    <row r="141" spans="10:26" x14ac:dyDescent="0.2">
      <c r="J141">
        <v>101</v>
      </c>
      <c r="P141" s="26" t="str">
        <f t="shared" si="26"/>
        <v/>
      </c>
      <c r="Q141" s="26" t="str">
        <f t="shared" si="27"/>
        <v/>
      </c>
      <c r="S141">
        <v>101</v>
      </c>
      <c r="Y141" s="275" t="str">
        <f t="shared" si="24"/>
        <v/>
      </c>
      <c r="Z141" s="275" t="str">
        <f t="shared" si="25"/>
        <v/>
      </c>
    </row>
    <row r="142" spans="10:26" x14ac:dyDescent="0.2">
      <c r="J142">
        <v>102</v>
      </c>
      <c r="P142" s="26" t="str">
        <f t="shared" si="26"/>
        <v/>
      </c>
      <c r="Q142" s="26" t="str">
        <f t="shared" si="27"/>
        <v/>
      </c>
      <c r="S142">
        <v>102</v>
      </c>
      <c r="Y142" s="275" t="str">
        <f t="shared" si="24"/>
        <v/>
      </c>
      <c r="Z142" s="275" t="str">
        <f t="shared" si="25"/>
        <v/>
      </c>
    </row>
    <row r="143" spans="10:26" x14ac:dyDescent="0.2">
      <c r="J143">
        <v>103</v>
      </c>
      <c r="P143" s="26" t="str">
        <f t="shared" si="26"/>
        <v/>
      </c>
      <c r="Q143" s="26" t="str">
        <f t="shared" si="27"/>
        <v/>
      </c>
      <c r="S143">
        <v>103</v>
      </c>
      <c r="Y143" s="275" t="str">
        <f t="shared" si="24"/>
        <v/>
      </c>
      <c r="Z143" s="275" t="str">
        <f t="shared" si="25"/>
        <v/>
      </c>
    </row>
    <row r="144" spans="10:26" x14ac:dyDescent="0.2">
      <c r="J144">
        <v>104</v>
      </c>
      <c r="P144" s="26" t="str">
        <f t="shared" si="26"/>
        <v/>
      </c>
      <c r="Q144" s="26" t="str">
        <f t="shared" si="27"/>
        <v/>
      </c>
      <c r="S144">
        <v>104</v>
      </c>
      <c r="Y144" s="275" t="str">
        <f t="shared" si="24"/>
        <v/>
      </c>
      <c r="Z144" s="275" t="str">
        <f t="shared" si="25"/>
        <v/>
      </c>
    </row>
    <row r="145" spans="10:26" x14ac:dyDescent="0.2">
      <c r="J145">
        <v>105</v>
      </c>
      <c r="P145" s="26" t="str">
        <f t="shared" si="26"/>
        <v/>
      </c>
      <c r="Q145" s="26" t="str">
        <f t="shared" si="27"/>
        <v/>
      </c>
      <c r="S145">
        <v>105</v>
      </c>
      <c r="Y145" s="275" t="str">
        <f t="shared" si="24"/>
        <v/>
      </c>
      <c r="Z145" s="275" t="str">
        <f t="shared" si="25"/>
        <v/>
      </c>
    </row>
    <row r="146" spans="10:26" x14ac:dyDescent="0.2">
      <c r="J146">
        <v>106</v>
      </c>
      <c r="P146" s="26" t="str">
        <f t="shared" si="26"/>
        <v/>
      </c>
      <c r="Q146" s="26" t="str">
        <f t="shared" si="27"/>
        <v/>
      </c>
      <c r="S146">
        <v>106</v>
      </c>
      <c r="Y146" s="275" t="str">
        <f t="shared" si="24"/>
        <v/>
      </c>
      <c r="Z146" s="275" t="str">
        <f t="shared" si="25"/>
        <v/>
      </c>
    </row>
    <row r="147" spans="10:26" x14ac:dyDescent="0.2">
      <c r="J147">
        <v>107</v>
      </c>
      <c r="P147" s="26" t="str">
        <f t="shared" si="26"/>
        <v/>
      </c>
      <c r="Q147" s="26" t="str">
        <f t="shared" si="27"/>
        <v/>
      </c>
      <c r="S147">
        <v>107</v>
      </c>
      <c r="Y147" s="275" t="str">
        <f t="shared" si="24"/>
        <v/>
      </c>
      <c r="Z147" s="275" t="str">
        <f t="shared" si="25"/>
        <v/>
      </c>
    </row>
    <row r="148" spans="10:26" x14ac:dyDescent="0.2">
      <c r="J148">
        <v>108</v>
      </c>
      <c r="P148" s="26" t="str">
        <f t="shared" si="26"/>
        <v/>
      </c>
      <c r="Q148" s="26" t="str">
        <f t="shared" si="27"/>
        <v/>
      </c>
      <c r="S148">
        <v>108</v>
      </c>
      <c r="Y148" s="275" t="str">
        <f t="shared" si="24"/>
        <v/>
      </c>
      <c r="Z148" s="275" t="str">
        <f t="shared" si="25"/>
        <v/>
      </c>
    </row>
    <row r="149" spans="10:26" x14ac:dyDescent="0.2">
      <c r="J149">
        <v>109</v>
      </c>
      <c r="P149" s="26" t="str">
        <f t="shared" si="26"/>
        <v/>
      </c>
      <c r="Q149" s="26" t="str">
        <f t="shared" si="27"/>
        <v/>
      </c>
      <c r="S149">
        <v>109</v>
      </c>
      <c r="Y149" s="275" t="str">
        <f t="shared" si="24"/>
        <v/>
      </c>
      <c r="Z149" s="275" t="str">
        <f t="shared" si="25"/>
        <v/>
      </c>
    </row>
    <row r="150" spans="10:26" x14ac:dyDescent="0.2">
      <c r="J150">
        <v>110</v>
      </c>
      <c r="P150" s="26" t="str">
        <f t="shared" si="26"/>
        <v/>
      </c>
      <c r="Q150" s="26" t="str">
        <f t="shared" si="27"/>
        <v/>
      </c>
      <c r="S150">
        <v>110</v>
      </c>
      <c r="Y150" s="275" t="str">
        <f t="shared" si="24"/>
        <v/>
      </c>
      <c r="Z150" s="275" t="str">
        <f t="shared" si="25"/>
        <v/>
      </c>
    </row>
    <row r="151" spans="10:26" x14ac:dyDescent="0.2">
      <c r="J151">
        <v>111</v>
      </c>
      <c r="P151" s="26" t="str">
        <f t="shared" si="26"/>
        <v/>
      </c>
      <c r="Q151" s="26" t="str">
        <f t="shared" si="27"/>
        <v/>
      </c>
      <c r="S151">
        <v>111</v>
      </c>
      <c r="Y151" s="275" t="str">
        <f t="shared" si="24"/>
        <v/>
      </c>
      <c r="Z151" s="275" t="str">
        <f t="shared" si="25"/>
        <v/>
      </c>
    </row>
    <row r="152" spans="10:26" x14ac:dyDescent="0.2">
      <c r="J152">
        <v>112</v>
      </c>
      <c r="P152" s="26" t="str">
        <f t="shared" si="26"/>
        <v/>
      </c>
      <c r="Q152" s="26" t="str">
        <f t="shared" si="27"/>
        <v/>
      </c>
      <c r="S152">
        <v>112</v>
      </c>
      <c r="Y152" s="275" t="str">
        <f t="shared" si="24"/>
        <v/>
      </c>
      <c r="Z152" s="275" t="str">
        <f t="shared" si="25"/>
        <v/>
      </c>
    </row>
    <row r="153" spans="10:26" x14ac:dyDescent="0.2">
      <c r="J153">
        <v>113</v>
      </c>
      <c r="P153" s="26" t="str">
        <f t="shared" si="26"/>
        <v/>
      </c>
      <c r="Q153" s="26" t="str">
        <f t="shared" si="27"/>
        <v/>
      </c>
      <c r="S153">
        <v>113</v>
      </c>
      <c r="Y153" s="275" t="str">
        <f t="shared" si="24"/>
        <v/>
      </c>
      <c r="Z153" s="275" t="str">
        <f t="shared" si="25"/>
        <v/>
      </c>
    </row>
    <row r="154" spans="10:26" x14ac:dyDescent="0.2">
      <c r="J154">
        <v>114</v>
      </c>
      <c r="P154" s="26" t="str">
        <f t="shared" si="26"/>
        <v/>
      </c>
      <c r="Q154" s="26" t="str">
        <f t="shared" si="27"/>
        <v/>
      </c>
      <c r="S154">
        <v>114</v>
      </c>
      <c r="Y154" s="275" t="str">
        <f t="shared" si="24"/>
        <v/>
      </c>
      <c r="Z154" s="275" t="str">
        <f t="shared" si="25"/>
        <v/>
      </c>
    </row>
    <row r="155" spans="10:26" x14ac:dyDescent="0.2">
      <c r="J155">
        <v>115</v>
      </c>
      <c r="P155" s="26" t="str">
        <f t="shared" si="26"/>
        <v/>
      </c>
      <c r="Q155" s="26" t="str">
        <f t="shared" si="27"/>
        <v/>
      </c>
      <c r="S155">
        <v>115</v>
      </c>
      <c r="Y155" s="275" t="str">
        <f t="shared" si="24"/>
        <v/>
      </c>
      <c r="Z155" s="275" t="str">
        <f t="shared" si="25"/>
        <v/>
      </c>
    </row>
    <row r="156" spans="10:26" x14ac:dyDescent="0.2">
      <c r="J156">
        <v>116</v>
      </c>
      <c r="P156" s="26" t="str">
        <f t="shared" si="26"/>
        <v/>
      </c>
      <c r="Q156" s="26" t="str">
        <f t="shared" si="27"/>
        <v/>
      </c>
      <c r="S156">
        <v>116</v>
      </c>
      <c r="Y156" s="275" t="str">
        <f t="shared" si="24"/>
        <v/>
      </c>
      <c r="Z156" s="275" t="str">
        <f t="shared" si="25"/>
        <v/>
      </c>
    </row>
    <row r="157" spans="10:26" x14ac:dyDescent="0.2">
      <c r="J157">
        <v>117</v>
      </c>
      <c r="P157" s="26" t="str">
        <f t="shared" si="26"/>
        <v/>
      </c>
      <c r="Q157" s="26" t="str">
        <f t="shared" si="27"/>
        <v/>
      </c>
      <c r="S157">
        <v>117</v>
      </c>
      <c r="Y157" s="275" t="str">
        <f t="shared" si="24"/>
        <v/>
      </c>
      <c r="Z157" s="275" t="str">
        <f t="shared" si="25"/>
        <v/>
      </c>
    </row>
    <row r="158" spans="10:26" x14ac:dyDescent="0.2">
      <c r="J158">
        <v>118</v>
      </c>
      <c r="P158" s="26" t="str">
        <f t="shared" si="26"/>
        <v/>
      </c>
      <c r="Q158" s="26" t="str">
        <f t="shared" si="27"/>
        <v/>
      </c>
      <c r="S158">
        <v>118</v>
      </c>
      <c r="Y158" s="275" t="str">
        <f t="shared" si="24"/>
        <v/>
      </c>
      <c r="Z158" s="275" t="str">
        <f t="shared" si="25"/>
        <v/>
      </c>
    </row>
    <row r="159" spans="10:26" x14ac:dyDescent="0.2">
      <c r="J159">
        <v>119</v>
      </c>
      <c r="P159" s="26" t="str">
        <f t="shared" si="26"/>
        <v/>
      </c>
      <c r="Q159" s="26" t="str">
        <f t="shared" si="27"/>
        <v/>
      </c>
      <c r="S159">
        <v>119</v>
      </c>
      <c r="Y159" s="275" t="str">
        <f t="shared" si="24"/>
        <v/>
      </c>
      <c r="Z159" s="275" t="str">
        <f t="shared" si="25"/>
        <v/>
      </c>
    </row>
    <row r="160" spans="10:26" x14ac:dyDescent="0.2">
      <c r="J160">
        <v>120</v>
      </c>
      <c r="P160" s="26" t="str">
        <f t="shared" si="26"/>
        <v/>
      </c>
      <c r="Q160" s="26" t="str">
        <f t="shared" si="27"/>
        <v/>
      </c>
      <c r="S160">
        <v>120</v>
      </c>
      <c r="Y160" s="275" t="str">
        <f t="shared" si="24"/>
        <v/>
      </c>
      <c r="Z160" s="275" t="str">
        <f t="shared" si="25"/>
        <v/>
      </c>
    </row>
    <row r="161" spans="10:26" x14ac:dyDescent="0.2">
      <c r="J161">
        <v>121</v>
      </c>
      <c r="P161" s="26" t="str">
        <f t="shared" si="26"/>
        <v/>
      </c>
      <c r="Q161" s="26" t="str">
        <f t="shared" si="27"/>
        <v/>
      </c>
      <c r="S161">
        <v>121</v>
      </c>
      <c r="Y161" s="275" t="str">
        <f t="shared" si="24"/>
        <v/>
      </c>
      <c r="Z161" s="275" t="str">
        <f t="shared" si="25"/>
        <v/>
      </c>
    </row>
    <row r="162" spans="10:26" x14ac:dyDescent="0.2">
      <c r="J162">
        <v>122</v>
      </c>
      <c r="P162" s="26" t="str">
        <f t="shared" si="26"/>
        <v/>
      </c>
      <c r="Q162" s="26" t="str">
        <f t="shared" si="27"/>
        <v/>
      </c>
      <c r="S162">
        <v>122</v>
      </c>
      <c r="Y162" s="275" t="str">
        <f t="shared" si="24"/>
        <v/>
      </c>
      <c r="Z162" s="275" t="str">
        <f t="shared" si="25"/>
        <v/>
      </c>
    </row>
    <row r="163" spans="10:26" x14ac:dyDescent="0.2">
      <c r="J163">
        <v>123</v>
      </c>
      <c r="P163" s="26" t="str">
        <f t="shared" si="26"/>
        <v/>
      </c>
      <c r="Q163" s="26" t="str">
        <f t="shared" si="27"/>
        <v/>
      </c>
      <c r="S163">
        <v>123</v>
      </c>
      <c r="Y163" s="275" t="str">
        <f t="shared" si="24"/>
        <v/>
      </c>
      <c r="Z163" s="275" t="str">
        <f t="shared" si="25"/>
        <v/>
      </c>
    </row>
    <row r="164" spans="10:26" x14ac:dyDescent="0.2">
      <c r="J164">
        <v>124</v>
      </c>
      <c r="P164" s="26" t="str">
        <f t="shared" si="26"/>
        <v/>
      </c>
      <c r="Q164" s="26" t="str">
        <f t="shared" si="27"/>
        <v/>
      </c>
      <c r="S164">
        <v>124</v>
      </c>
      <c r="Y164" s="275" t="str">
        <f t="shared" si="24"/>
        <v/>
      </c>
      <c r="Z164" s="275" t="str">
        <f t="shared" si="25"/>
        <v/>
      </c>
    </row>
    <row r="165" spans="10:26" x14ac:dyDescent="0.2">
      <c r="J165">
        <v>125</v>
      </c>
      <c r="P165" s="26" t="str">
        <f t="shared" si="26"/>
        <v/>
      </c>
      <c r="Q165" s="26" t="str">
        <f t="shared" si="27"/>
        <v/>
      </c>
      <c r="S165">
        <v>125</v>
      </c>
      <c r="Y165" s="275" t="str">
        <f t="shared" si="24"/>
        <v/>
      </c>
      <c r="Z165" s="275" t="str">
        <f t="shared" si="25"/>
        <v/>
      </c>
    </row>
    <row r="166" spans="10:26" x14ac:dyDescent="0.2">
      <c r="J166">
        <v>126</v>
      </c>
      <c r="P166" s="26" t="str">
        <f t="shared" si="26"/>
        <v/>
      </c>
      <c r="Q166" s="26" t="str">
        <f t="shared" si="27"/>
        <v/>
      </c>
      <c r="S166">
        <v>126</v>
      </c>
      <c r="Y166" s="275" t="str">
        <f t="shared" si="24"/>
        <v/>
      </c>
      <c r="Z166" s="275" t="str">
        <f t="shared" si="25"/>
        <v/>
      </c>
    </row>
    <row r="167" spans="10:26" x14ac:dyDescent="0.2">
      <c r="J167">
        <v>127</v>
      </c>
      <c r="P167" s="26" t="str">
        <f t="shared" si="26"/>
        <v/>
      </c>
      <c r="Q167" s="26" t="str">
        <f t="shared" si="27"/>
        <v/>
      </c>
      <c r="S167">
        <v>127</v>
      </c>
      <c r="Y167" s="275" t="str">
        <f t="shared" si="24"/>
        <v/>
      </c>
      <c r="Z167" s="275" t="str">
        <f t="shared" si="25"/>
        <v/>
      </c>
    </row>
    <row r="168" spans="10:26" x14ac:dyDescent="0.2">
      <c r="J168">
        <v>128</v>
      </c>
      <c r="P168" s="26" t="str">
        <f t="shared" si="26"/>
        <v/>
      </c>
      <c r="Q168" s="26" t="str">
        <f t="shared" si="27"/>
        <v/>
      </c>
      <c r="S168">
        <v>128</v>
      </c>
      <c r="Y168" s="275" t="str">
        <f t="shared" si="24"/>
        <v/>
      </c>
      <c r="Z168" s="275" t="str">
        <f t="shared" si="25"/>
        <v/>
      </c>
    </row>
    <row r="169" spans="10:26" x14ac:dyDescent="0.2">
      <c r="J169">
        <v>129</v>
      </c>
      <c r="P169" s="26" t="str">
        <f t="shared" ref="P169:P200" si="28">IF(K169=$C$8,ROW(),"")</f>
        <v/>
      </c>
      <c r="Q169" s="26" t="str">
        <f t="shared" ref="Q169:Q200" si="29">IF(K169=$C$10,ROW(),"")</f>
        <v/>
      </c>
      <c r="S169">
        <v>129</v>
      </c>
      <c r="Y169" s="275" t="str">
        <f t="shared" si="24"/>
        <v/>
      </c>
      <c r="Z169" s="275" t="str">
        <f t="shared" si="25"/>
        <v/>
      </c>
    </row>
    <row r="170" spans="10:26" x14ac:dyDescent="0.2">
      <c r="J170">
        <v>130</v>
      </c>
      <c r="P170" s="26" t="str">
        <f t="shared" si="28"/>
        <v/>
      </c>
      <c r="Q170" s="26" t="str">
        <f t="shared" si="29"/>
        <v/>
      </c>
      <c r="S170">
        <v>130</v>
      </c>
      <c r="Y170" s="275" t="str">
        <f t="shared" si="24"/>
        <v/>
      </c>
      <c r="Z170" s="275" t="str">
        <f t="shared" si="25"/>
        <v/>
      </c>
    </row>
    <row r="171" spans="10:26" x14ac:dyDescent="0.2">
      <c r="J171">
        <v>131</v>
      </c>
      <c r="P171" s="26" t="str">
        <f t="shared" si="28"/>
        <v/>
      </c>
      <c r="Q171" s="26" t="str">
        <f t="shared" si="29"/>
        <v/>
      </c>
      <c r="S171">
        <v>131</v>
      </c>
      <c r="Y171" s="275" t="str">
        <f t="shared" si="24"/>
        <v/>
      </c>
      <c r="Z171" s="275" t="str">
        <f t="shared" si="25"/>
        <v/>
      </c>
    </row>
    <row r="172" spans="10:26" x14ac:dyDescent="0.2">
      <c r="J172">
        <v>132</v>
      </c>
      <c r="P172" s="26" t="str">
        <f t="shared" si="28"/>
        <v/>
      </c>
      <c r="Q172" s="26" t="str">
        <f t="shared" si="29"/>
        <v/>
      </c>
      <c r="S172">
        <v>132</v>
      </c>
      <c r="Y172" s="275" t="str">
        <f t="shared" si="24"/>
        <v/>
      </c>
      <c r="Z172" s="275" t="str">
        <f t="shared" si="25"/>
        <v/>
      </c>
    </row>
    <row r="173" spans="10:26" x14ac:dyDescent="0.2">
      <c r="J173">
        <v>133</v>
      </c>
      <c r="P173" s="26" t="str">
        <f t="shared" si="28"/>
        <v/>
      </c>
      <c r="Q173" s="26" t="str">
        <f t="shared" si="29"/>
        <v/>
      </c>
      <c r="S173">
        <v>133</v>
      </c>
      <c r="Y173" s="275" t="str">
        <f t="shared" si="24"/>
        <v/>
      </c>
      <c r="Z173" s="275" t="str">
        <f t="shared" si="25"/>
        <v/>
      </c>
    </row>
    <row r="174" spans="10:26" x14ac:dyDescent="0.2">
      <c r="J174">
        <v>134</v>
      </c>
      <c r="P174" s="26" t="str">
        <f t="shared" si="28"/>
        <v/>
      </c>
      <c r="Q174" s="26" t="str">
        <f t="shared" si="29"/>
        <v/>
      </c>
      <c r="S174">
        <v>134</v>
      </c>
      <c r="Y174" s="275" t="str">
        <f t="shared" si="24"/>
        <v/>
      </c>
      <c r="Z174" s="275" t="str">
        <f t="shared" si="25"/>
        <v/>
      </c>
    </row>
    <row r="175" spans="10:26" x14ac:dyDescent="0.2">
      <c r="J175">
        <v>135</v>
      </c>
      <c r="P175" s="26" t="str">
        <f t="shared" si="28"/>
        <v/>
      </c>
      <c r="Q175" s="26" t="str">
        <f t="shared" si="29"/>
        <v/>
      </c>
      <c r="S175">
        <v>135</v>
      </c>
      <c r="Y175" s="275" t="str">
        <f t="shared" si="24"/>
        <v/>
      </c>
      <c r="Z175" s="275" t="str">
        <f t="shared" si="25"/>
        <v/>
      </c>
    </row>
    <row r="176" spans="10:26" x14ac:dyDescent="0.2">
      <c r="J176">
        <v>136</v>
      </c>
      <c r="P176" s="26" t="str">
        <f t="shared" si="28"/>
        <v/>
      </c>
      <c r="Q176" s="26" t="str">
        <f t="shared" si="29"/>
        <v/>
      </c>
      <c r="S176">
        <v>136</v>
      </c>
      <c r="Y176" s="275" t="str">
        <f t="shared" si="24"/>
        <v/>
      </c>
      <c r="Z176" s="275" t="str">
        <f t="shared" si="25"/>
        <v/>
      </c>
    </row>
    <row r="177" spans="10:26" x14ac:dyDescent="0.2">
      <c r="J177">
        <v>137</v>
      </c>
      <c r="P177" s="26" t="str">
        <f t="shared" si="28"/>
        <v/>
      </c>
      <c r="Q177" s="26" t="str">
        <f t="shared" si="29"/>
        <v/>
      </c>
      <c r="S177">
        <v>137</v>
      </c>
      <c r="Y177" s="275" t="str">
        <f t="shared" si="24"/>
        <v/>
      </c>
      <c r="Z177" s="275" t="str">
        <f t="shared" si="25"/>
        <v/>
      </c>
    </row>
    <row r="178" spans="10:26" x14ac:dyDescent="0.2">
      <c r="J178">
        <v>138</v>
      </c>
      <c r="P178" s="26" t="str">
        <f t="shared" si="28"/>
        <v/>
      </c>
      <c r="Q178" s="26" t="str">
        <f t="shared" si="29"/>
        <v/>
      </c>
      <c r="S178">
        <v>138</v>
      </c>
      <c r="Y178" s="275" t="str">
        <f t="shared" si="24"/>
        <v/>
      </c>
      <c r="Z178" s="275" t="str">
        <f t="shared" si="25"/>
        <v/>
      </c>
    </row>
    <row r="179" spans="10:26" x14ac:dyDescent="0.2">
      <c r="J179">
        <v>139</v>
      </c>
      <c r="P179" s="26" t="str">
        <f t="shared" si="28"/>
        <v/>
      </c>
      <c r="Q179" s="26" t="str">
        <f t="shared" si="29"/>
        <v/>
      </c>
      <c r="S179">
        <v>139</v>
      </c>
      <c r="Y179" s="275" t="str">
        <f t="shared" si="24"/>
        <v/>
      </c>
      <c r="Z179" s="275" t="str">
        <f t="shared" si="25"/>
        <v/>
      </c>
    </row>
    <row r="180" spans="10:26" x14ac:dyDescent="0.2">
      <c r="J180">
        <v>140</v>
      </c>
      <c r="P180" s="26" t="str">
        <f t="shared" si="28"/>
        <v/>
      </c>
      <c r="Q180" s="26" t="str">
        <f t="shared" si="29"/>
        <v/>
      </c>
      <c r="S180">
        <v>140</v>
      </c>
      <c r="Y180" s="275" t="str">
        <f t="shared" si="24"/>
        <v/>
      </c>
      <c r="Z180" s="275" t="str">
        <f t="shared" si="25"/>
        <v/>
      </c>
    </row>
    <row r="181" spans="10:26" x14ac:dyDescent="0.2">
      <c r="J181">
        <v>141</v>
      </c>
      <c r="P181" s="26" t="str">
        <f t="shared" si="28"/>
        <v/>
      </c>
      <c r="Q181" s="26" t="str">
        <f t="shared" si="29"/>
        <v/>
      </c>
      <c r="S181">
        <v>141</v>
      </c>
      <c r="Y181" s="275" t="str">
        <f t="shared" si="24"/>
        <v/>
      </c>
      <c r="Z181" s="275" t="str">
        <f t="shared" si="25"/>
        <v/>
      </c>
    </row>
    <row r="182" spans="10:26" x14ac:dyDescent="0.2">
      <c r="J182">
        <v>142</v>
      </c>
      <c r="P182" s="26" t="str">
        <f t="shared" si="28"/>
        <v/>
      </c>
      <c r="Q182" s="26" t="str">
        <f t="shared" si="29"/>
        <v/>
      </c>
      <c r="S182">
        <v>142</v>
      </c>
      <c r="Y182" s="275" t="str">
        <f t="shared" si="24"/>
        <v/>
      </c>
      <c r="Z182" s="275" t="str">
        <f t="shared" si="25"/>
        <v/>
      </c>
    </row>
    <row r="183" spans="10:26" x14ac:dyDescent="0.2">
      <c r="J183">
        <v>143</v>
      </c>
      <c r="P183" s="26" t="str">
        <f t="shared" si="28"/>
        <v/>
      </c>
      <c r="Q183" s="26" t="str">
        <f t="shared" si="29"/>
        <v/>
      </c>
      <c r="S183">
        <v>143</v>
      </c>
      <c r="Y183" s="275" t="str">
        <f t="shared" si="24"/>
        <v/>
      </c>
      <c r="Z183" s="275" t="str">
        <f t="shared" si="25"/>
        <v/>
      </c>
    </row>
    <row r="184" spans="10:26" x14ac:dyDescent="0.2">
      <c r="J184">
        <v>144</v>
      </c>
      <c r="P184" s="26" t="str">
        <f t="shared" si="28"/>
        <v/>
      </c>
      <c r="Q184" s="26" t="str">
        <f t="shared" si="29"/>
        <v/>
      </c>
      <c r="S184">
        <v>144</v>
      </c>
      <c r="Y184" s="275" t="str">
        <f t="shared" si="24"/>
        <v/>
      </c>
      <c r="Z184" s="275" t="str">
        <f t="shared" si="25"/>
        <v/>
      </c>
    </row>
    <row r="185" spans="10:26" x14ac:dyDescent="0.2">
      <c r="J185">
        <v>145</v>
      </c>
      <c r="P185" s="26" t="str">
        <f t="shared" si="28"/>
        <v/>
      </c>
      <c r="Q185" s="26" t="str">
        <f t="shared" si="29"/>
        <v/>
      </c>
      <c r="S185">
        <v>145</v>
      </c>
      <c r="Y185" s="275" t="str">
        <f t="shared" ref="Y185:Y206" si="30">IF(T185=$C$8,ROW(),"")</f>
        <v/>
      </c>
      <c r="Z185" s="275" t="str">
        <f t="shared" ref="Z185:Z206" si="31">IF(T185=$C$10,ROW(),"")</f>
        <v/>
      </c>
    </row>
    <row r="186" spans="10:26" x14ac:dyDescent="0.2">
      <c r="J186">
        <v>146</v>
      </c>
      <c r="P186" s="26" t="str">
        <f t="shared" si="28"/>
        <v/>
      </c>
      <c r="Q186" s="26" t="str">
        <f t="shared" si="29"/>
        <v/>
      </c>
      <c r="S186">
        <v>146</v>
      </c>
      <c r="Y186" s="275" t="str">
        <f t="shared" si="30"/>
        <v/>
      </c>
      <c r="Z186" s="275" t="str">
        <f t="shared" si="31"/>
        <v/>
      </c>
    </row>
    <row r="187" spans="10:26" x14ac:dyDescent="0.2">
      <c r="J187">
        <v>147</v>
      </c>
      <c r="P187" s="26" t="str">
        <f t="shared" si="28"/>
        <v/>
      </c>
      <c r="Q187" s="26" t="str">
        <f t="shared" si="29"/>
        <v/>
      </c>
      <c r="S187">
        <v>147</v>
      </c>
      <c r="Y187" s="275" t="str">
        <f t="shared" si="30"/>
        <v/>
      </c>
      <c r="Z187" s="275" t="str">
        <f t="shared" si="31"/>
        <v/>
      </c>
    </row>
    <row r="188" spans="10:26" x14ac:dyDescent="0.2">
      <c r="J188">
        <v>148</v>
      </c>
      <c r="P188" s="26" t="str">
        <f t="shared" si="28"/>
        <v/>
      </c>
      <c r="Q188" s="26" t="str">
        <f t="shared" si="29"/>
        <v/>
      </c>
      <c r="S188">
        <v>148</v>
      </c>
      <c r="Y188" s="275" t="str">
        <f t="shared" si="30"/>
        <v/>
      </c>
      <c r="Z188" s="275" t="str">
        <f t="shared" si="31"/>
        <v/>
      </c>
    </row>
    <row r="189" spans="10:26" x14ac:dyDescent="0.2">
      <c r="J189">
        <v>149</v>
      </c>
      <c r="P189" s="26" t="str">
        <f t="shared" si="28"/>
        <v/>
      </c>
      <c r="Q189" s="26" t="str">
        <f t="shared" si="29"/>
        <v/>
      </c>
      <c r="S189">
        <v>149</v>
      </c>
      <c r="Y189" s="275" t="str">
        <f t="shared" si="30"/>
        <v/>
      </c>
      <c r="Z189" s="275" t="str">
        <f t="shared" si="31"/>
        <v/>
      </c>
    </row>
    <row r="190" spans="10:26" x14ac:dyDescent="0.2">
      <c r="J190">
        <v>150</v>
      </c>
      <c r="P190" s="26" t="str">
        <f t="shared" si="28"/>
        <v/>
      </c>
      <c r="Q190" s="26" t="str">
        <f t="shared" si="29"/>
        <v/>
      </c>
      <c r="S190">
        <v>150</v>
      </c>
      <c r="Y190" s="275" t="str">
        <f t="shared" si="30"/>
        <v/>
      </c>
      <c r="Z190" s="275" t="str">
        <f t="shared" si="31"/>
        <v/>
      </c>
    </row>
    <row r="191" spans="10:26" x14ac:dyDescent="0.2">
      <c r="J191">
        <v>151</v>
      </c>
      <c r="P191" s="26" t="str">
        <f t="shared" si="28"/>
        <v/>
      </c>
      <c r="Q191" s="26" t="str">
        <f t="shared" si="29"/>
        <v/>
      </c>
      <c r="S191">
        <v>151</v>
      </c>
      <c r="Y191" s="275" t="str">
        <f t="shared" si="30"/>
        <v/>
      </c>
      <c r="Z191" s="275" t="str">
        <f t="shared" si="31"/>
        <v/>
      </c>
    </row>
    <row r="192" spans="10:26" x14ac:dyDescent="0.2">
      <c r="J192">
        <v>152</v>
      </c>
      <c r="P192" s="26" t="str">
        <f t="shared" si="28"/>
        <v/>
      </c>
      <c r="Q192" s="26" t="str">
        <f t="shared" si="29"/>
        <v/>
      </c>
      <c r="S192">
        <v>152</v>
      </c>
      <c r="Y192" s="275" t="str">
        <f t="shared" si="30"/>
        <v/>
      </c>
      <c r="Z192" s="275" t="str">
        <f t="shared" si="31"/>
        <v/>
      </c>
    </row>
    <row r="193" spans="10:26" x14ac:dyDescent="0.2">
      <c r="J193">
        <v>153</v>
      </c>
      <c r="P193" s="26" t="str">
        <f t="shared" si="28"/>
        <v/>
      </c>
      <c r="Q193" s="26" t="str">
        <f t="shared" si="29"/>
        <v/>
      </c>
      <c r="S193">
        <v>153</v>
      </c>
      <c r="Y193" s="275" t="str">
        <f t="shared" si="30"/>
        <v/>
      </c>
      <c r="Z193" s="275" t="str">
        <f t="shared" si="31"/>
        <v/>
      </c>
    </row>
    <row r="194" spans="10:26" x14ac:dyDescent="0.2">
      <c r="J194">
        <v>154</v>
      </c>
      <c r="P194" s="26" t="str">
        <f t="shared" si="28"/>
        <v/>
      </c>
      <c r="Q194" s="26" t="str">
        <f t="shared" si="29"/>
        <v/>
      </c>
      <c r="S194">
        <v>154</v>
      </c>
      <c r="Y194" s="275" t="str">
        <f t="shared" si="30"/>
        <v/>
      </c>
      <c r="Z194" s="275" t="str">
        <f t="shared" si="31"/>
        <v/>
      </c>
    </row>
    <row r="195" spans="10:26" x14ac:dyDescent="0.2">
      <c r="J195">
        <v>155</v>
      </c>
      <c r="P195" s="26" t="str">
        <f t="shared" si="28"/>
        <v/>
      </c>
      <c r="Q195" s="26" t="str">
        <f t="shared" si="29"/>
        <v/>
      </c>
      <c r="S195">
        <v>155</v>
      </c>
      <c r="Y195" s="275" t="str">
        <f t="shared" si="30"/>
        <v/>
      </c>
      <c r="Z195" s="275" t="str">
        <f t="shared" si="31"/>
        <v/>
      </c>
    </row>
    <row r="196" spans="10:26" x14ac:dyDescent="0.2">
      <c r="J196">
        <v>156</v>
      </c>
      <c r="P196" s="26" t="str">
        <f t="shared" si="28"/>
        <v/>
      </c>
      <c r="Q196" s="26" t="str">
        <f t="shared" si="29"/>
        <v/>
      </c>
      <c r="S196">
        <v>156</v>
      </c>
      <c r="Y196" s="275" t="str">
        <f t="shared" si="30"/>
        <v/>
      </c>
      <c r="Z196" s="275" t="str">
        <f t="shared" si="31"/>
        <v/>
      </c>
    </row>
    <row r="197" spans="10:26" x14ac:dyDescent="0.2">
      <c r="J197">
        <v>157</v>
      </c>
      <c r="P197" s="26" t="str">
        <f t="shared" si="28"/>
        <v/>
      </c>
      <c r="Q197" s="26" t="str">
        <f t="shared" si="29"/>
        <v/>
      </c>
      <c r="S197">
        <v>157</v>
      </c>
      <c r="Y197" s="275" t="str">
        <f t="shared" si="30"/>
        <v/>
      </c>
      <c r="Z197" s="275" t="str">
        <f t="shared" si="31"/>
        <v/>
      </c>
    </row>
    <row r="198" spans="10:26" x14ac:dyDescent="0.2">
      <c r="J198">
        <v>158</v>
      </c>
      <c r="P198" s="26" t="str">
        <f t="shared" si="28"/>
        <v/>
      </c>
      <c r="Q198" s="26" t="str">
        <f t="shared" si="29"/>
        <v/>
      </c>
      <c r="S198">
        <v>158</v>
      </c>
      <c r="Y198" s="275" t="str">
        <f t="shared" si="30"/>
        <v/>
      </c>
      <c r="Z198" s="275" t="str">
        <f t="shared" si="31"/>
        <v/>
      </c>
    </row>
    <row r="199" spans="10:26" x14ac:dyDescent="0.2">
      <c r="J199">
        <v>159</v>
      </c>
      <c r="P199" s="26" t="str">
        <f t="shared" si="28"/>
        <v/>
      </c>
      <c r="Q199" s="26" t="str">
        <f t="shared" si="29"/>
        <v/>
      </c>
      <c r="S199">
        <v>159</v>
      </c>
      <c r="Y199" s="275" t="str">
        <f t="shared" si="30"/>
        <v/>
      </c>
      <c r="Z199" s="275" t="str">
        <f t="shared" si="31"/>
        <v/>
      </c>
    </row>
    <row r="200" spans="10:26" x14ac:dyDescent="0.2">
      <c r="J200">
        <v>160</v>
      </c>
      <c r="P200" s="26" t="str">
        <f t="shared" si="28"/>
        <v/>
      </c>
      <c r="Q200" s="26" t="str">
        <f t="shared" si="29"/>
        <v/>
      </c>
      <c r="S200">
        <v>160</v>
      </c>
      <c r="Y200" s="275" t="str">
        <f t="shared" si="30"/>
        <v/>
      </c>
      <c r="Z200" s="275" t="str">
        <f t="shared" si="31"/>
        <v/>
      </c>
    </row>
    <row r="201" spans="10:26" x14ac:dyDescent="0.2">
      <c r="J201">
        <v>161</v>
      </c>
      <c r="P201" s="26" t="str">
        <f t="shared" ref="P201:P232" si="32">IF(K201=$C$8,ROW(),"")</f>
        <v/>
      </c>
      <c r="Q201" s="26" t="str">
        <f t="shared" ref="Q201:Q232" si="33">IF(K201=$C$10,ROW(),"")</f>
        <v/>
      </c>
      <c r="S201">
        <v>161</v>
      </c>
      <c r="Y201" s="275" t="str">
        <f t="shared" si="30"/>
        <v/>
      </c>
      <c r="Z201" s="275" t="str">
        <f t="shared" si="31"/>
        <v/>
      </c>
    </row>
    <row r="202" spans="10:26" x14ac:dyDescent="0.2">
      <c r="J202">
        <v>162</v>
      </c>
      <c r="P202" s="26" t="str">
        <f t="shared" si="32"/>
        <v/>
      </c>
      <c r="Q202" s="26" t="str">
        <f t="shared" si="33"/>
        <v/>
      </c>
      <c r="S202">
        <v>162</v>
      </c>
      <c r="Y202" s="275" t="str">
        <f t="shared" si="30"/>
        <v/>
      </c>
      <c r="Z202" s="275" t="str">
        <f t="shared" si="31"/>
        <v/>
      </c>
    </row>
    <row r="203" spans="10:26" x14ac:dyDescent="0.2">
      <c r="J203">
        <v>163</v>
      </c>
      <c r="P203" s="26" t="str">
        <f t="shared" si="32"/>
        <v/>
      </c>
      <c r="Q203" s="26" t="str">
        <f t="shared" si="33"/>
        <v/>
      </c>
      <c r="S203">
        <v>163</v>
      </c>
      <c r="Y203" s="275" t="str">
        <f t="shared" si="30"/>
        <v/>
      </c>
      <c r="Z203" s="275" t="str">
        <f t="shared" si="31"/>
        <v/>
      </c>
    </row>
    <row r="204" spans="10:26" x14ac:dyDescent="0.2">
      <c r="J204">
        <v>164</v>
      </c>
      <c r="P204" s="26" t="str">
        <f t="shared" si="32"/>
        <v/>
      </c>
      <c r="Q204" s="26" t="str">
        <f t="shared" si="33"/>
        <v/>
      </c>
      <c r="S204">
        <v>164</v>
      </c>
      <c r="Y204" s="275" t="str">
        <f t="shared" si="30"/>
        <v/>
      </c>
      <c r="Z204" s="275" t="str">
        <f t="shared" si="31"/>
        <v/>
      </c>
    </row>
    <row r="205" spans="10:26" x14ac:dyDescent="0.2">
      <c r="J205">
        <v>165</v>
      </c>
      <c r="P205" s="26" t="str">
        <f t="shared" si="32"/>
        <v/>
      </c>
      <c r="Q205" s="26" t="str">
        <f t="shared" si="33"/>
        <v/>
      </c>
      <c r="S205">
        <v>165</v>
      </c>
      <c r="Y205" s="275" t="str">
        <f t="shared" si="30"/>
        <v/>
      </c>
      <c r="Z205" s="275" t="str">
        <f t="shared" si="31"/>
        <v/>
      </c>
    </row>
    <row r="206" spans="10:26" x14ac:dyDescent="0.2">
      <c r="J206">
        <v>166</v>
      </c>
      <c r="P206" s="26" t="str">
        <f t="shared" si="32"/>
        <v/>
      </c>
      <c r="Q206" s="26" t="str">
        <f t="shared" si="33"/>
        <v/>
      </c>
      <c r="S206">
        <v>166</v>
      </c>
      <c r="Y206" s="275" t="str">
        <f t="shared" si="30"/>
        <v/>
      </c>
      <c r="Z206" s="275" t="str">
        <f t="shared" si="31"/>
        <v/>
      </c>
    </row>
    <row r="207" spans="10:26" x14ac:dyDescent="0.2">
      <c r="J207">
        <v>167</v>
      </c>
      <c r="P207" s="26" t="str">
        <f t="shared" si="32"/>
        <v/>
      </c>
      <c r="Q207" s="26" t="str">
        <f t="shared" si="33"/>
        <v/>
      </c>
      <c r="S207">
        <v>167</v>
      </c>
      <c r="Y207" s="275" t="str">
        <f t="shared" ref="Y207:Y240" si="34">IF(T207=$C$8,ROW(),"")</f>
        <v/>
      </c>
      <c r="Z207" s="275" t="str">
        <f t="shared" ref="Z207:Z240" si="35">IF(T207=$C$10,ROW(),"")</f>
        <v/>
      </c>
    </row>
    <row r="208" spans="10:26" x14ac:dyDescent="0.2">
      <c r="J208">
        <v>168</v>
      </c>
      <c r="P208" s="26" t="str">
        <f t="shared" si="32"/>
        <v/>
      </c>
      <c r="Q208" s="26" t="str">
        <f t="shared" si="33"/>
        <v/>
      </c>
      <c r="S208">
        <v>168</v>
      </c>
      <c r="Y208" s="275" t="str">
        <f t="shared" si="34"/>
        <v/>
      </c>
      <c r="Z208" s="275" t="str">
        <f t="shared" si="35"/>
        <v/>
      </c>
    </row>
    <row r="209" spans="10:26" x14ac:dyDescent="0.2">
      <c r="J209">
        <v>169</v>
      </c>
      <c r="P209" s="26" t="str">
        <f t="shared" si="32"/>
        <v/>
      </c>
      <c r="Q209" s="26" t="str">
        <f t="shared" si="33"/>
        <v/>
      </c>
      <c r="S209">
        <v>169</v>
      </c>
      <c r="Y209" s="275" t="str">
        <f t="shared" si="34"/>
        <v/>
      </c>
      <c r="Z209" s="275" t="str">
        <f t="shared" si="35"/>
        <v/>
      </c>
    </row>
    <row r="210" spans="10:26" x14ac:dyDescent="0.2">
      <c r="J210">
        <v>170</v>
      </c>
      <c r="P210" s="26" t="str">
        <f t="shared" si="32"/>
        <v/>
      </c>
      <c r="Q210" s="26" t="str">
        <f t="shared" si="33"/>
        <v/>
      </c>
      <c r="S210">
        <v>170</v>
      </c>
      <c r="Y210" s="275" t="str">
        <f t="shared" si="34"/>
        <v/>
      </c>
      <c r="Z210" s="275" t="str">
        <f t="shared" si="35"/>
        <v/>
      </c>
    </row>
    <row r="211" spans="10:26" x14ac:dyDescent="0.2">
      <c r="J211">
        <v>171</v>
      </c>
      <c r="P211" s="26" t="str">
        <f t="shared" si="32"/>
        <v/>
      </c>
      <c r="Q211" s="26" t="str">
        <f t="shared" si="33"/>
        <v/>
      </c>
      <c r="S211">
        <v>171</v>
      </c>
      <c r="Y211" s="275" t="str">
        <f t="shared" si="34"/>
        <v/>
      </c>
      <c r="Z211" s="275" t="str">
        <f t="shared" si="35"/>
        <v/>
      </c>
    </row>
    <row r="212" spans="10:26" x14ac:dyDescent="0.2">
      <c r="J212">
        <v>172</v>
      </c>
      <c r="P212" s="26" t="str">
        <f t="shared" si="32"/>
        <v/>
      </c>
      <c r="Q212" s="26" t="str">
        <f t="shared" si="33"/>
        <v/>
      </c>
      <c r="S212">
        <v>172</v>
      </c>
      <c r="Y212" s="275" t="str">
        <f t="shared" si="34"/>
        <v/>
      </c>
      <c r="Z212" s="275" t="str">
        <f t="shared" si="35"/>
        <v/>
      </c>
    </row>
    <row r="213" spans="10:26" x14ac:dyDescent="0.2">
      <c r="J213">
        <v>173</v>
      </c>
      <c r="P213" s="26" t="str">
        <f t="shared" si="32"/>
        <v/>
      </c>
      <c r="Q213" s="26" t="str">
        <f t="shared" si="33"/>
        <v/>
      </c>
      <c r="S213">
        <v>173</v>
      </c>
      <c r="Y213" s="275" t="str">
        <f t="shared" si="34"/>
        <v/>
      </c>
      <c r="Z213" s="275" t="str">
        <f t="shared" si="35"/>
        <v/>
      </c>
    </row>
    <row r="214" spans="10:26" x14ac:dyDescent="0.2">
      <c r="J214">
        <v>174</v>
      </c>
      <c r="P214" s="26" t="str">
        <f t="shared" si="32"/>
        <v/>
      </c>
      <c r="Q214" s="26" t="str">
        <f t="shared" si="33"/>
        <v/>
      </c>
      <c r="S214">
        <v>174</v>
      </c>
      <c r="Y214" s="275" t="str">
        <f t="shared" si="34"/>
        <v/>
      </c>
      <c r="Z214" s="275" t="str">
        <f t="shared" si="35"/>
        <v/>
      </c>
    </row>
    <row r="215" spans="10:26" x14ac:dyDescent="0.2">
      <c r="J215">
        <v>175</v>
      </c>
      <c r="P215" s="26" t="str">
        <f t="shared" si="32"/>
        <v/>
      </c>
      <c r="Q215" s="26" t="str">
        <f t="shared" si="33"/>
        <v/>
      </c>
      <c r="S215">
        <v>175</v>
      </c>
      <c r="Y215" s="275" t="str">
        <f t="shared" si="34"/>
        <v/>
      </c>
      <c r="Z215" s="275" t="str">
        <f t="shared" si="35"/>
        <v/>
      </c>
    </row>
    <row r="216" spans="10:26" x14ac:dyDescent="0.2">
      <c r="J216">
        <v>176</v>
      </c>
      <c r="P216" s="26" t="str">
        <f t="shared" si="32"/>
        <v/>
      </c>
      <c r="Q216" s="26" t="str">
        <f t="shared" si="33"/>
        <v/>
      </c>
      <c r="S216">
        <v>176</v>
      </c>
      <c r="Y216" s="275" t="str">
        <f t="shared" si="34"/>
        <v/>
      </c>
      <c r="Z216" s="275" t="str">
        <f t="shared" si="35"/>
        <v/>
      </c>
    </row>
    <row r="217" spans="10:26" x14ac:dyDescent="0.2">
      <c r="J217">
        <v>177</v>
      </c>
      <c r="P217" s="26" t="str">
        <f t="shared" si="32"/>
        <v/>
      </c>
      <c r="Q217" s="26" t="str">
        <f t="shared" si="33"/>
        <v/>
      </c>
      <c r="S217">
        <v>177</v>
      </c>
      <c r="Y217" s="275" t="str">
        <f t="shared" si="34"/>
        <v/>
      </c>
      <c r="Z217" s="275" t="str">
        <f t="shared" si="35"/>
        <v/>
      </c>
    </row>
    <row r="218" spans="10:26" x14ac:dyDescent="0.2">
      <c r="J218">
        <v>178</v>
      </c>
      <c r="P218" s="26" t="str">
        <f t="shared" si="32"/>
        <v/>
      </c>
      <c r="Q218" s="26" t="str">
        <f t="shared" si="33"/>
        <v/>
      </c>
      <c r="S218">
        <v>178</v>
      </c>
      <c r="Y218" s="275" t="str">
        <f t="shared" si="34"/>
        <v/>
      </c>
      <c r="Z218" s="275" t="str">
        <f t="shared" si="35"/>
        <v/>
      </c>
    </row>
    <row r="219" spans="10:26" x14ac:dyDescent="0.2">
      <c r="J219">
        <v>179</v>
      </c>
      <c r="P219" s="26" t="str">
        <f t="shared" si="32"/>
        <v/>
      </c>
      <c r="Q219" s="26" t="str">
        <f t="shared" si="33"/>
        <v/>
      </c>
      <c r="S219">
        <v>179</v>
      </c>
      <c r="Y219" s="275" t="str">
        <f t="shared" si="34"/>
        <v/>
      </c>
      <c r="Z219" s="275" t="str">
        <f t="shared" si="35"/>
        <v/>
      </c>
    </row>
    <row r="220" spans="10:26" x14ac:dyDescent="0.2">
      <c r="J220">
        <v>180</v>
      </c>
      <c r="P220" s="26" t="str">
        <f t="shared" si="32"/>
        <v/>
      </c>
      <c r="Q220" s="26" t="str">
        <f t="shared" si="33"/>
        <v/>
      </c>
      <c r="S220">
        <v>180</v>
      </c>
      <c r="Y220" s="275" t="str">
        <f t="shared" si="34"/>
        <v/>
      </c>
      <c r="Z220" s="275" t="str">
        <f t="shared" si="35"/>
        <v/>
      </c>
    </row>
    <row r="221" spans="10:26" x14ac:dyDescent="0.2">
      <c r="J221">
        <v>181</v>
      </c>
      <c r="P221" s="26" t="str">
        <f t="shared" si="32"/>
        <v/>
      </c>
      <c r="Q221" s="26" t="str">
        <f t="shared" si="33"/>
        <v/>
      </c>
      <c r="S221">
        <v>181</v>
      </c>
      <c r="Y221" s="275" t="str">
        <f t="shared" si="34"/>
        <v/>
      </c>
      <c r="Z221" s="275" t="str">
        <f t="shared" si="35"/>
        <v/>
      </c>
    </row>
    <row r="222" spans="10:26" x14ac:dyDescent="0.2">
      <c r="J222">
        <v>182</v>
      </c>
      <c r="P222" s="26" t="str">
        <f t="shared" si="32"/>
        <v/>
      </c>
      <c r="Q222" s="26" t="str">
        <f t="shared" si="33"/>
        <v/>
      </c>
      <c r="S222">
        <v>182</v>
      </c>
      <c r="Y222" s="275" t="str">
        <f t="shared" si="34"/>
        <v/>
      </c>
      <c r="Z222" s="275" t="str">
        <f t="shared" si="35"/>
        <v/>
      </c>
    </row>
    <row r="223" spans="10:26" x14ac:dyDescent="0.2">
      <c r="J223">
        <v>183</v>
      </c>
      <c r="P223" s="26" t="str">
        <f t="shared" si="32"/>
        <v/>
      </c>
      <c r="Q223" s="26" t="str">
        <f t="shared" si="33"/>
        <v/>
      </c>
      <c r="S223">
        <v>183</v>
      </c>
      <c r="Y223" s="275" t="str">
        <f t="shared" si="34"/>
        <v/>
      </c>
      <c r="Z223" s="275" t="str">
        <f t="shared" si="35"/>
        <v/>
      </c>
    </row>
    <row r="224" spans="10:26" x14ac:dyDescent="0.2">
      <c r="J224">
        <v>184</v>
      </c>
      <c r="P224" s="26" t="str">
        <f t="shared" si="32"/>
        <v/>
      </c>
      <c r="Q224" s="26" t="str">
        <f t="shared" si="33"/>
        <v/>
      </c>
      <c r="S224">
        <v>184</v>
      </c>
      <c r="Y224" s="275" t="str">
        <f t="shared" si="34"/>
        <v/>
      </c>
      <c r="Z224" s="275" t="str">
        <f t="shared" si="35"/>
        <v/>
      </c>
    </row>
    <row r="225" spans="10:26" x14ac:dyDescent="0.2">
      <c r="J225">
        <v>185</v>
      </c>
      <c r="P225" s="26" t="str">
        <f t="shared" si="32"/>
        <v/>
      </c>
      <c r="Q225" s="26" t="str">
        <f t="shared" si="33"/>
        <v/>
      </c>
      <c r="S225">
        <v>185</v>
      </c>
      <c r="Y225" s="275" t="str">
        <f t="shared" si="34"/>
        <v/>
      </c>
      <c r="Z225" s="275" t="str">
        <f t="shared" si="35"/>
        <v/>
      </c>
    </row>
    <row r="226" spans="10:26" x14ac:dyDescent="0.2">
      <c r="J226">
        <v>186</v>
      </c>
      <c r="P226" s="26" t="str">
        <f t="shared" si="32"/>
        <v/>
      </c>
      <c r="Q226" s="26" t="str">
        <f t="shared" si="33"/>
        <v/>
      </c>
      <c r="S226">
        <v>186</v>
      </c>
      <c r="Y226" s="275" t="str">
        <f t="shared" si="34"/>
        <v/>
      </c>
      <c r="Z226" s="275" t="str">
        <f t="shared" si="35"/>
        <v/>
      </c>
    </row>
    <row r="227" spans="10:26" x14ac:dyDescent="0.2">
      <c r="J227">
        <v>187</v>
      </c>
      <c r="P227" s="26" t="str">
        <f t="shared" si="32"/>
        <v/>
      </c>
      <c r="Q227" s="26" t="str">
        <f t="shared" si="33"/>
        <v/>
      </c>
      <c r="S227">
        <v>187</v>
      </c>
      <c r="Y227" s="275" t="str">
        <f t="shared" si="34"/>
        <v/>
      </c>
      <c r="Z227" s="275" t="str">
        <f t="shared" si="35"/>
        <v/>
      </c>
    </row>
    <row r="228" spans="10:26" x14ac:dyDescent="0.2">
      <c r="J228">
        <v>188</v>
      </c>
      <c r="P228" s="26" t="str">
        <f t="shared" si="32"/>
        <v/>
      </c>
      <c r="Q228" s="26" t="str">
        <f t="shared" si="33"/>
        <v/>
      </c>
      <c r="S228">
        <v>188</v>
      </c>
      <c r="Y228" s="275" t="str">
        <f t="shared" si="34"/>
        <v/>
      </c>
      <c r="Z228" s="275" t="str">
        <f t="shared" si="35"/>
        <v/>
      </c>
    </row>
    <row r="229" spans="10:26" x14ac:dyDescent="0.2">
      <c r="J229">
        <v>189</v>
      </c>
      <c r="P229" s="26" t="str">
        <f t="shared" si="32"/>
        <v/>
      </c>
      <c r="Q229" s="26" t="str">
        <f t="shared" si="33"/>
        <v/>
      </c>
      <c r="S229">
        <v>189</v>
      </c>
      <c r="Y229" s="275" t="str">
        <f t="shared" si="34"/>
        <v/>
      </c>
      <c r="Z229" s="275" t="str">
        <f t="shared" si="35"/>
        <v/>
      </c>
    </row>
    <row r="230" spans="10:26" x14ac:dyDescent="0.2">
      <c r="J230">
        <v>190</v>
      </c>
      <c r="P230" s="26" t="str">
        <f t="shared" si="32"/>
        <v/>
      </c>
      <c r="Q230" s="26" t="str">
        <f t="shared" si="33"/>
        <v/>
      </c>
      <c r="S230">
        <v>190</v>
      </c>
      <c r="Y230" s="275" t="str">
        <f t="shared" si="34"/>
        <v/>
      </c>
      <c r="Z230" s="275" t="str">
        <f t="shared" si="35"/>
        <v/>
      </c>
    </row>
    <row r="231" spans="10:26" x14ac:dyDescent="0.2">
      <c r="J231">
        <v>191</v>
      </c>
      <c r="P231" s="26" t="str">
        <f t="shared" si="32"/>
        <v/>
      </c>
      <c r="Q231" s="26" t="str">
        <f t="shared" si="33"/>
        <v/>
      </c>
      <c r="S231">
        <v>191</v>
      </c>
      <c r="Y231" s="275" t="str">
        <f t="shared" si="34"/>
        <v/>
      </c>
      <c r="Z231" s="275" t="str">
        <f t="shared" si="35"/>
        <v/>
      </c>
    </row>
    <row r="232" spans="10:26" x14ac:dyDescent="0.2">
      <c r="J232">
        <v>192</v>
      </c>
      <c r="P232" s="26" t="str">
        <f t="shared" si="32"/>
        <v/>
      </c>
      <c r="Q232" s="26" t="str">
        <f t="shared" si="33"/>
        <v/>
      </c>
      <c r="S232">
        <v>192</v>
      </c>
      <c r="Y232" s="275" t="str">
        <f t="shared" si="34"/>
        <v/>
      </c>
      <c r="Z232" s="275" t="str">
        <f t="shared" si="35"/>
        <v/>
      </c>
    </row>
    <row r="233" spans="10:26" x14ac:dyDescent="0.2">
      <c r="J233">
        <v>193</v>
      </c>
      <c r="P233" s="26" t="str">
        <f t="shared" ref="P233:P248" si="36">IF(K233=$C$8,ROW(),"")</f>
        <v/>
      </c>
      <c r="Q233" s="26" t="str">
        <f t="shared" ref="Q233:Q248" si="37">IF(K233=$C$10,ROW(),"")</f>
        <v/>
      </c>
      <c r="S233">
        <v>193</v>
      </c>
      <c r="Y233" s="275" t="str">
        <f t="shared" si="34"/>
        <v/>
      </c>
      <c r="Z233" s="275" t="str">
        <f t="shared" si="35"/>
        <v/>
      </c>
    </row>
    <row r="234" spans="10:26" x14ac:dyDescent="0.2">
      <c r="J234">
        <v>194</v>
      </c>
      <c r="P234" s="26" t="str">
        <f t="shared" si="36"/>
        <v/>
      </c>
      <c r="Q234" s="26" t="str">
        <f t="shared" si="37"/>
        <v/>
      </c>
      <c r="S234">
        <v>194</v>
      </c>
      <c r="Y234" s="275" t="str">
        <f t="shared" si="34"/>
        <v/>
      </c>
      <c r="Z234" s="275" t="str">
        <f t="shared" si="35"/>
        <v/>
      </c>
    </row>
    <row r="235" spans="10:26" x14ac:dyDescent="0.2">
      <c r="J235">
        <v>195</v>
      </c>
      <c r="P235" s="26" t="str">
        <f t="shared" si="36"/>
        <v/>
      </c>
      <c r="Q235" s="26" t="str">
        <f t="shared" si="37"/>
        <v/>
      </c>
      <c r="S235">
        <v>195</v>
      </c>
      <c r="Y235" s="275" t="str">
        <f t="shared" si="34"/>
        <v/>
      </c>
      <c r="Z235" s="275" t="str">
        <f t="shared" si="35"/>
        <v/>
      </c>
    </row>
    <row r="236" spans="10:26" x14ac:dyDescent="0.2">
      <c r="J236">
        <v>196</v>
      </c>
      <c r="P236" s="26" t="str">
        <f t="shared" si="36"/>
        <v/>
      </c>
      <c r="Q236" s="26" t="str">
        <f t="shared" si="37"/>
        <v/>
      </c>
      <c r="S236">
        <v>196</v>
      </c>
      <c r="Y236" s="275" t="str">
        <f t="shared" si="34"/>
        <v/>
      </c>
      <c r="Z236" s="275" t="str">
        <f t="shared" si="35"/>
        <v/>
      </c>
    </row>
    <row r="237" spans="10:26" x14ac:dyDescent="0.2">
      <c r="J237">
        <v>197</v>
      </c>
      <c r="P237" s="26" t="str">
        <f t="shared" si="36"/>
        <v/>
      </c>
      <c r="Q237" s="26" t="str">
        <f t="shared" si="37"/>
        <v/>
      </c>
      <c r="S237">
        <v>197</v>
      </c>
      <c r="Y237" s="275" t="str">
        <f t="shared" si="34"/>
        <v/>
      </c>
      <c r="Z237" s="275" t="str">
        <f t="shared" si="35"/>
        <v/>
      </c>
    </row>
    <row r="238" spans="10:26" x14ac:dyDescent="0.2">
      <c r="J238">
        <v>198</v>
      </c>
      <c r="P238" s="26" t="str">
        <f t="shared" si="36"/>
        <v/>
      </c>
      <c r="Q238" s="26" t="str">
        <f t="shared" si="37"/>
        <v/>
      </c>
      <c r="S238">
        <v>198</v>
      </c>
      <c r="Y238" s="275" t="str">
        <f t="shared" si="34"/>
        <v/>
      </c>
      <c r="Z238" s="275" t="str">
        <f t="shared" si="35"/>
        <v/>
      </c>
    </row>
    <row r="239" spans="10:26" ht="14" x14ac:dyDescent="0.2">
      <c r="J239">
        <v>199</v>
      </c>
      <c r="K239" s="68"/>
      <c r="L239" s="68"/>
      <c r="M239" s="68"/>
      <c r="N239" s="68"/>
      <c r="O239" s="68"/>
      <c r="P239" s="26" t="str">
        <f t="shared" si="36"/>
        <v/>
      </c>
      <c r="Q239" s="26" t="str">
        <f t="shared" si="37"/>
        <v/>
      </c>
      <c r="S239">
        <v>199</v>
      </c>
      <c r="Y239" s="275" t="str">
        <f t="shared" si="34"/>
        <v/>
      </c>
      <c r="Z239" s="275" t="str">
        <f t="shared" si="35"/>
        <v/>
      </c>
    </row>
    <row r="240" spans="10:26" ht="14" x14ac:dyDescent="0.2">
      <c r="J240">
        <v>200</v>
      </c>
      <c r="K240" s="68"/>
      <c r="L240" s="68"/>
      <c r="M240" s="68"/>
      <c r="N240" s="68"/>
      <c r="O240" s="68"/>
      <c r="P240" s="26" t="str">
        <f t="shared" si="36"/>
        <v/>
      </c>
      <c r="Q240" s="26" t="str">
        <f t="shared" si="37"/>
        <v/>
      </c>
      <c r="S240">
        <v>200</v>
      </c>
      <c r="Y240" s="275" t="str">
        <f t="shared" si="34"/>
        <v/>
      </c>
      <c r="Z240" s="275" t="str">
        <f t="shared" si="35"/>
        <v/>
      </c>
    </row>
    <row r="241" spans="10:17" ht="14" x14ac:dyDescent="0.2">
      <c r="J241">
        <v>201</v>
      </c>
      <c r="K241" s="68"/>
      <c r="L241" s="68"/>
      <c r="M241" s="68"/>
      <c r="N241" s="68"/>
      <c r="O241" s="68"/>
      <c r="P241" s="26" t="str">
        <f t="shared" si="36"/>
        <v/>
      </c>
      <c r="Q241" s="26" t="str">
        <f t="shared" si="37"/>
        <v/>
      </c>
    </row>
    <row r="242" spans="10:17" ht="14" x14ac:dyDescent="0.2">
      <c r="J242">
        <v>202</v>
      </c>
      <c r="K242" s="68"/>
      <c r="L242" s="68"/>
      <c r="M242" s="68"/>
      <c r="N242" s="68"/>
      <c r="O242" s="68"/>
      <c r="P242" s="26" t="str">
        <f t="shared" si="36"/>
        <v/>
      </c>
      <c r="Q242" s="26" t="str">
        <f t="shared" si="37"/>
        <v/>
      </c>
    </row>
    <row r="243" spans="10:17" ht="14" x14ac:dyDescent="0.2">
      <c r="J243">
        <v>203</v>
      </c>
      <c r="K243" s="68"/>
      <c r="L243" s="68"/>
      <c r="M243" s="68"/>
      <c r="N243" s="68"/>
      <c r="O243" s="68"/>
      <c r="P243" s="26" t="str">
        <f t="shared" si="36"/>
        <v/>
      </c>
      <c r="Q243" s="26" t="str">
        <f t="shared" si="37"/>
        <v/>
      </c>
    </row>
    <row r="244" spans="10:17" ht="14" x14ac:dyDescent="0.2">
      <c r="J244">
        <v>204</v>
      </c>
      <c r="K244" s="68"/>
      <c r="L244" s="68"/>
      <c r="M244" s="68"/>
      <c r="N244" s="68"/>
      <c r="O244" s="68"/>
      <c r="P244" s="26" t="str">
        <f t="shared" si="36"/>
        <v/>
      </c>
      <c r="Q244" s="26" t="str">
        <f t="shared" si="37"/>
        <v/>
      </c>
    </row>
    <row r="245" spans="10:17" ht="14" x14ac:dyDescent="0.2">
      <c r="J245">
        <v>205</v>
      </c>
      <c r="K245" s="68"/>
      <c r="L245" s="68"/>
      <c r="M245" s="68"/>
      <c r="N245" s="68"/>
      <c r="O245" s="68"/>
      <c r="P245" s="26" t="str">
        <f t="shared" si="36"/>
        <v/>
      </c>
      <c r="Q245" s="26" t="str">
        <f t="shared" si="37"/>
        <v/>
      </c>
    </row>
    <row r="246" spans="10:17" ht="14" x14ac:dyDescent="0.2">
      <c r="J246">
        <v>206</v>
      </c>
      <c r="K246" s="68"/>
      <c r="L246" s="68"/>
      <c r="M246" s="68"/>
      <c r="N246" s="68"/>
      <c r="O246" s="68"/>
      <c r="P246" s="26" t="str">
        <f t="shared" si="36"/>
        <v/>
      </c>
      <c r="Q246" s="26" t="str">
        <f t="shared" si="37"/>
        <v/>
      </c>
    </row>
    <row r="247" spans="10:17" ht="14" x14ac:dyDescent="0.2">
      <c r="J247">
        <v>207</v>
      </c>
      <c r="K247" s="68"/>
      <c r="L247" s="68"/>
      <c r="M247" s="68"/>
      <c r="N247" s="68"/>
      <c r="O247" s="68"/>
      <c r="P247" s="26" t="str">
        <f t="shared" si="36"/>
        <v/>
      </c>
      <c r="Q247" s="26" t="str">
        <f t="shared" si="37"/>
        <v/>
      </c>
    </row>
    <row r="248" spans="10:17" ht="14" x14ac:dyDescent="0.2">
      <c r="J248">
        <v>208</v>
      </c>
      <c r="K248" s="68"/>
      <c r="L248" s="68"/>
      <c r="M248" s="68"/>
      <c r="N248" s="68"/>
      <c r="O248" s="68"/>
      <c r="P248" s="26" t="str">
        <f t="shared" si="36"/>
        <v/>
      </c>
      <c r="Q248" s="26" t="str">
        <f t="shared" si="37"/>
        <v/>
      </c>
    </row>
    <row r="249" spans="10:17" ht="14" x14ac:dyDescent="0.2">
      <c r="J249">
        <v>209</v>
      </c>
      <c r="K249" s="68"/>
      <c r="L249" s="68"/>
      <c r="M249" s="68"/>
      <c r="N249" s="68"/>
      <c r="O249" s="68"/>
      <c r="P249" s="26" t="str">
        <f t="shared" ref="P249:P312" si="38">IF(K249=$C$8,ROW(),"")</f>
        <v/>
      </c>
      <c r="Q249" s="26" t="str">
        <f t="shared" ref="Q249:Q312" si="39">IF(K249=$C$10,ROW(),"")</f>
        <v/>
      </c>
    </row>
    <row r="250" spans="10:17" ht="14" x14ac:dyDescent="0.2">
      <c r="J250">
        <v>210</v>
      </c>
      <c r="K250" s="68"/>
      <c r="L250" s="68"/>
      <c r="M250" s="68"/>
      <c r="N250" s="68"/>
      <c r="O250" s="68"/>
      <c r="P250" s="26" t="str">
        <f t="shared" si="38"/>
        <v/>
      </c>
      <c r="Q250" s="26" t="str">
        <f t="shared" si="39"/>
        <v/>
      </c>
    </row>
    <row r="251" spans="10:17" ht="14" x14ac:dyDescent="0.2">
      <c r="J251">
        <v>211</v>
      </c>
      <c r="K251" s="68"/>
      <c r="L251" s="68"/>
      <c r="M251" s="68"/>
      <c r="N251" s="68"/>
      <c r="O251" s="68"/>
      <c r="P251" s="26" t="str">
        <f t="shared" si="38"/>
        <v/>
      </c>
      <c r="Q251" s="26" t="str">
        <f t="shared" si="39"/>
        <v/>
      </c>
    </row>
    <row r="252" spans="10:17" ht="14" x14ac:dyDescent="0.2">
      <c r="J252">
        <v>212</v>
      </c>
      <c r="K252" s="68"/>
      <c r="L252" s="68"/>
      <c r="M252" s="68"/>
      <c r="N252" s="68"/>
      <c r="O252" s="68"/>
      <c r="P252" s="26" t="str">
        <f t="shared" si="38"/>
        <v/>
      </c>
      <c r="Q252" s="26" t="str">
        <f t="shared" si="39"/>
        <v/>
      </c>
    </row>
    <row r="253" spans="10:17" ht="14" x14ac:dyDescent="0.2">
      <c r="J253">
        <v>213</v>
      </c>
      <c r="K253" s="68"/>
      <c r="L253" s="68"/>
      <c r="M253" s="68"/>
      <c r="N253" s="68"/>
      <c r="O253" s="68"/>
      <c r="P253" s="26" t="str">
        <f t="shared" si="38"/>
        <v/>
      </c>
      <c r="Q253" s="26" t="str">
        <f t="shared" si="39"/>
        <v/>
      </c>
    </row>
    <row r="254" spans="10:17" ht="14" x14ac:dyDescent="0.2">
      <c r="J254">
        <v>214</v>
      </c>
      <c r="K254" s="68"/>
      <c r="L254" s="68"/>
      <c r="M254" s="68"/>
      <c r="N254" s="68"/>
      <c r="O254" s="68"/>
      <c r="P254" s="26" t="str">
        <f t="shared" si="38"/>
        <v/>
      </c>
      <c r="Q254" s="26" t="str">
        <f t="shared" si="39"/>
        <v/>
      </c>
    </row>
    <row r="255" spans="10:17" ht="14" x14ac:dyDescent="0.2">
      <c r="J255">
        <v>215</v>
      </c>
      <c r="K255" s="68"/>
      <c r="L255" s="68"/>
      <c r="M255" s="68"/>
      <c r="N255" s="68"/>
      <c r="O255" s="68"/>
      <c r="P255" s="26" t="str">
        <f t="shared" si="38"/>
        <v/>
      </c>
      <c r="Q255" s="26" t="str">
        <f t="shared" si="39"/>
        <v/>
      </c>
    </row>
    <row r="256" spans="10:17" ht="14" x14ac:dyDescent="0.2">
      <c r="J256">
        <v>216</v>
      </c>
      <c r="K256" s="68"/>
      <c r="L256" s="68"/>
      <c r="M256" s="68"/>
      <c r="N256" s="68"/>
      <c r="O256" s="68"/>
      <c r="P256" s="26" t="str">
        <f t="shared" si="38"/>
        <v/>
      </c>
      <c r="Q256" s="26" t="str">
        <f t="shared" si="39"/>
        <v/>
      </c>
    </row>
    <row r="257" spans="10:17" ht="14" x14ac:dyDescent="0.2">
      <c r="J257">
        <v>217</v>
      </c>
      <c r="K257" s="68"/>
      <c r="L257" s="68"/>
      <c r="M257" s="68"/>
      <c r="N257" s="68"/>
      <c r="O257" s="68"/>
      <c r="P257" s="26" t="str">
        <f t="shared" si="38"/>
        <v/>
      </c>
      <c r="Q257" s="26" t="str">
        <f t="shared" si="39"/>
        <v/>
      </c>
    </row>
    <row r="258" spans="10:17" ht="14" x14ac:dyDescent="0.2">
      <c r="J258">
        <v>218</v>
      </c>
      <c r="K258" s="68"/>
      <c r="L258" s="68"/>
      <c r="M258" s="68"/>
      <c r="N258" s="68"/>
      <c r="O258" s="68"/>
      <c r="P258" s="26" t="str">
        <f t="shared" si="38"/>
        <v/>
      </c>
      <c r="Q258" s="26" t="str">
        <f t="shared" si="39"/>
        <v/>
      </c>
    </row>
    <row r="259" spans="10:17" ht="14" x14ac:dyDescent="0.2">
      <c r="J259">
        <v>219</v>
      </c>
      <c r="K259" s="68"/>
      <c r="L259" s="68"/>
      <c r="M259" s="68"/>
      <c r="N259" s="68"/>
      <c r="O259" s="68"/>
      <c r="P259" s="26" t="str">
        <f t="shared" si="38"/>
        <v/>
      </c>
      <c r="Q259" s="26" t="str">
        <f t="shared" si="39"/>
        <v/>
      </c>
    </row>
    <row r="260" spans="10:17" ht="14" x14ac:dyDescent="0.2">
      <c r="J260">
        <v>220</v>
      </c>
      <c r="K260" s="68"/>
      <c r="L260" s="68"/>
      <c r="M260" s="68"/>
      <c r="N260" s="68"/>
      <c r="O260" s="68"/>
      <c r="P260" s="26" t="str">
        <f t="shared" si="38"/>
        <v/>
      </c>
      <c r="Q260" s="26" t="str">
        <f t="shared" si="39"/>
        <v/>
      </c>
    </row>
    <row r="261" spans="10:17" ht="14" x14ac:dyDescent="0.2">
      <c r="J261">
        <v>221</v>
      </c>
      <c r="K261" s="68"/>
      <c r="L261" s="68"/>
      <c r="M261" s="68"/>
      <c r="N261" s="68"/>
      <c r="O261" s="68"/>
      <c r="P261" s="26" t="str">
        <f t="shared" si="38"/>
        <v/>
      </c>
      <c r="Q261" s="26" t="str">
        <f t="shared" si="39"/>
        <v/>
      </c>
    </row>
    <row r="262" spans="10:17" ht="14" x14ac:dyDescent="0.2">
      <c r="J262">
        <v>222</v>
      </c>
      <c r="K262" s="68"/>
      <c r="L262" s="68"/>
      <c r="M262" s="68"/>
      <c r="N262" s="68"/>
      <c r="O262" s="68"/>
      <c r="P262" s="26" t="str">
        <f t="shared" si="38"/>
        <v/>
      </c>
      <c r="Q262" s="26" t="str">
        <f t="shared" si="39"/>
        <v/>
      </c>
    </row>
    <row r="263" spans="10:17" ht="14" x14ac:dyDescent="0.2">
      <c r="J263">
        <v>223</v>
      </c>
      <c r="K263" s="68"/>
      <c r="L263" s="68"/>
      <c r="M263" s="68"/>
      <c r="N263" s="68"/>
      <c r="O263" s="68"/>
      <c r="P263" s="26" t="str">
        <f t="shared" si="38"/>
        <v/>
      </c>
      <c r="Q263" s="26" t="str">
        <f t="shared" si="39"/>
        <v/>
      </c>
    </row>
    <row r="264" spans="10:17" ht="14" x14ac:dyDescent="0.2">
      <c r="J264">
        <v>224</v>
      </c>
      <c r="K264" s="68"/>
      <c r="L264" s="68"/>
      <c r="M264" s="68"/>
      <c r="N264" s="68"/>
      <c r="O264" s="68"/>
      <c r="P264" s="26" t="str">
        <f t="shared" si="38"/>
        <v/>
      </c>
      <c r="Q264" s="26" t="str">
        <f t="shared" si="39"/>
        <v/>
      </c>
    </row>
    <row r="265" spans="10:17" ht="14" x14ac:dyDescent="0.2">
      <c r="J265">
        <v>225</v>
      </c>
      <c r="K265" s="68"/>
      <c r="L265" s="68"/>
      <c r="M265" s="68"/>
      <c r="N265" s="68"/>
      <c r="O265" s="68"/>
      <c r="P265" s="26" t="str">
        <f t="shared" si="38"/>
        <v/>
      </c>
      <c r="Q265" s="26" t="str">
        <f t="shared" si="39"/>
        <v/>
      </c>
    </row>
    <row r="266" spans="10:17" ht="14" x14ac:dyDescent="0.2">
      <c r="J266">
        <v>226</v>
      </c>
      <c r="K266" s="68"/>
      <c r="L266" s="68"/>
      <c r="M266" s="68"/>
      <c r="N266" s="68"/>
      <c r="O266" s="68"/>
      <c r="P266" s="26" t="str">
        <f t="shared" si="38"/>
        <v/>
      </c>
      <c r="Q266" s="26" t="str">
        <f t="shared" si="39"/>
        <v/>
      </c>
    </row>
    <row r="267" spans="10:17" ht="14" x14ac:dyDescent="0.2">
      <c r="J267">
        <v>227</v>
      </c>
      <c r="K267" s="68"/>
      <c r="L267" s="68"/>
      <c r="M267" s="68"/>
      <c r="N267" s="68"/>
      <c r="O267" s="68"/>
      <c r="P267" s="26" t="str">
        <f t="shared" si="38"/>
        <v/>
      </c>
      <c r="Q267" s="26" t="str">
        <f t="shared" si="39"/>
        <v/>
      </c>
    </row>
    <row r="268" spans="10:17" ht="14" x14ac:dyDescent="0.2">
      <c r="J268">
        <v>228</v>
      </c>
      <c r="K268" s="68"/>
      <c r="L268" s="68"/>
      <c r="M268" s="68"/>
      <c r="N268" s="68"/>
      <c r="O268" s="68"/>
      <c r="P268" s="26" t="str">
        <f t="shared" si="38"/>
        <v/>
      </c>
      <c r="Q268" s="26" t="str">
        <f t="shared" si="39"/>
        <v/>
      </c>
    </row>
    <row r="269" spans="10:17" ht="14" x14ac:dyDescent="0.2">
      <c r="J269">
        <v>229</v>
      </c>
      <c r="K269" s="68"/>
      <c r="L269" s="68"/>
      <c r="M269" s="68"/>
      <c r="N269" s="68"/>
      <c r="O269" s="68"/>
      <c r="P269" s="26" t="str">
        <f t="shared" si="38"/>
        <v/>
      </c>
      <c r="Q269" s="26" t="str">
        <f t="shared" si="39"/>
        <v/>
      </c>
    </row>
    <row r="270" spans="10:17" ht="14" x14ac:dyDescent="0.2">
      <c r="J270">
        <v>230</v>
      </c>
      <c r="K270" s="68"/>
      <c r="L270" s="68"/>
      <c r="M270" s="68"/>
      <c r="N270" s="68"/>
      <c r="O270" s="68"/>
      <c r="P270" s="26" t="str">
        <f t="shared" si="38"/>
        <v/>
      </c>
      <c r="Q270" s="26" t="str">
        <f t="shared" si="39"/>
        <v/>
      </c>
    </row>
    <row r="271" spans="10:17" ht="14" x14ac:dyDescent="0.2">
      <c r="J271">
        <v>231</v>
      </c>
      <c r="K271" s="68"/>
      <c r="L271" s="68"/>
      <c r="M271" s="68"/>
      <c r="N271" s="68"/>
      <c r="O271" s="68"/>
      <c r="P271" s="26" t="str">
        <f t="shared" si="38"/>
        <v/>
      </c>
      <c r="Q271" s="26" t="str">
        <f t="shared" si="39"/>
        <v/>
      </c>
    </row>
    <row r="272" spans="10:17" ht="14" x14ac:dyDescent="0.2">
      <c r="J272">
        <v>232</v>
      </c>
      <c r="K272" s="68"/>
      <c r="L272" s="68"/>
      <c r="M272" s="68"/>
      <c r="N272" s="68"/>
      <c r="O272" s="68"/>
      <c r="P272" s="26" t="str">
        <f t="shared" si="38"/>
        <v/>
      </c>
      <c r="Q272" s="26" t="str">
        <f t="shared" si="39"/>
        <v/>
      </c>
    </row>
    <row r="273" spans="10:17" ht="14" x14ac:dyDescent="0.2">
      <c r="J273">
        <v>233</v>
      </c>
      <c r="K273" s="68"/>
      <c r="L273" s="68"/>
      <c r="M273" s="68"/>
      <c r="N273" s="68"/>
      <c r="O273" s="68"/>
      <c r="P273" s="26" t="str">
        <f t="shared" si="38"/>
        <v/>
      </c>
      <c r="Q273" s="26" t="str">
        <f t="shared" si="39"/>
        <v/>
      </c>
    </row>
    <row r="274" spans="10:17" ht="14" x14ac:dyDescent="0.2">
      <c r="J274">
        <v>234</v>
      </c>
      <c r="K274" s="68"/>
      <c r="L274" s="68"/>
      <c r="M274" s="68"/>
      <c r="N274" s="68"/>
      <c r="O274" s="68"/>
      <c r="P274" s="26" t="str">
        <f t="shared" si="38"/>
        <v/>
      </c>
      <c r="Q274" s="26" t="str">
        <f t="shared" si="39"/>
        <v/>
      </c>
    </row>
    <row r="275" spans="10:17" ht="14" x14ac:dyDescent="0.2">
      <c r="J275">
        <v>235</v>
      </c>
      <c r="K275" s="68"/>
      <c r="L275" s="68"/>
      <c r="M275" s="68"/>
      <c r="N275" s="68"/>
      <c r="O275" s="68"/>
      <c r="P275" s="26" t="str">
        <f t="shared" si="38"/>
        <v/>
      </c>
      <c r="Q275" s="26" t="str">
        <f t="shared" si="39"/>
        <v/>
      </c>
    </row>
    <row r="276" spans="10:17" ht="14" x14ac:dyDescent="0.2">
      <c r="J276">
        <v>236</v>
      </c>
      <c r="K276" s="68"/>
      <c r="L276" s="68"/>
      <c r="M276" s="68"/>
      <c r="N276" s="68"/>
      <c r="O276" s="68"/>
      <c r="P276" s="26" t="str">
        <f t="shared" si="38"/>
        <v/>
      </c>
      <c r="Q276" s="26" t="str">
        <f t="shared" si="39"/>
        <v/>
      </c>
    </row>
    <row r="277" spans="10:17" ht="14" x14ac:dyDescent="0.2">
      <c r="J277">
        <v>237</v>
      </c>
      <c r="K277" s="68"/>
      <c r="L277" s="68"/>
      <c r="M277" s="68"/>
      <c r="N277" s="68"/>
      <c r="O277" s="68"/>
      <c r="P277" s="26" t="str">
        <f t="shared" si="38"/>
        <v/>
      </c>
      <c r="Q277" s="26" t="str">
        <f t="shared" si="39"/>
        <v/>
      </c>
    </row>
    <row r="278" spans="10:17" ht="14" x14ac:dyDescent="0.2">
      <c r="J278">
        <v>238</v>
      </c>
      <c r="K278" s="68"/>
      <c r="L278" s="68"/>
      <c r="M278" s="68"/>
      <c r="N278" s="68"/>
      <c r="O278" s="68"/>
      <c r="P278" s="26" t="str">
        <f t="shared" si="38"/>
        <v/>
      </c>
      <c r="Q278" s="26" t="str">
        <f t="shared" si="39"/>
        <v/>
      </c>
    </row>
    <row r="279" spans="10:17" ht="14" x14ac:dyDescent="0.2">
      <c r="J279">
        <v>239</v>
      </c>
      <c r="K279" s="68"/>
      <c r="L279" s="68"/>
      <c r="M279" s="68"/>
      <c r="N279" s="68"/>
      <c r="O279" s="68"/>
      <c r="P279" s="26" t="str">
        <f t="shared" si="38"/>
        <v/>
      </c>
      <c r="Q279" s="26" t="str">
        <f t="shared" si="39"/>
        <v/>
      </c>
    </row>
    <row r="280" spans="10:17" ht="14" x14ac:dyDescent="0.2">
      <c r="J280">
        <v>240</v>
      </c>
      <c r="K280" s="68"/>
      <c r="L280" s="68"/>
      <c r="M280" s="68"/>
      <c r="N280" s="68"/>
      <c r="O280" s="68"/>
      <c r="P280" s="26" t="str">
        <f t="shared" si="38"/>
        <v/>
      </c>
      <c r="Q280" s="26" t="str">
        <f t="shared" si="39"/>
        <v/>
      </c>
    </row>
    <row r="281" spans="10:17" ht="14" x14ac:dyDescent="0.2">
      <c r="J281">
        <v>241</v>
      </c>
      <c r="K281" s="68"/>
      <c r="L281" s="68"/>
      <c r="M281" s="68"/>
      <c r="N281" s="68"/>
      <c r="O281" s="68"/>
      <c r="P281" s="26" t="str">
        <f t="shared" si="38"/>
        <v/>
      </c>
      <c r="Q281" s="26" t="str">
        <f t="shared" si="39"/>
        <v/>
      </c>
    </row>
    <row r="282" spans="10:17" ht="14" x14ac:dyDescent="0.2">
      <c r="J282">
        <v>242</v>
      </c>
      <c r="K282" s="68"/>
      <c r="L282" s="68"/>
      <c r="M282" s="68"/>
      <c r="N282" s="68"/>
      <c r="O282" s="68"/>
      <c r="P282" s="26" t="str">
        <f t="shared" si="38"/>
        <v/>
      </c>
      <c r="Q282" s="26" t="str">
        <f t="shared" si="39"/>
        <v/>
      </c>
    </row>
    <row r="283" spans="10:17" ht="14" x14ac:dyDescent="0.2">
      <c r="J283">
        <v>243</v>
      </c>
      <c r="K283" s="68"/>
      <c r="L283" s="68"/>
      <c r="M283" s="68"/>
      <c r="N283" s="68"/>
      <c r="O283" s="68"/>
      <c r="P283" s="26" t="str">
        <f t="shared" si="38"/>
        <v/>
      </c>
      <c r="Q283" s="26" t="str">
        <f t="shared" si="39"/>
        <v/>
      </c>
    </row>
    <row r="284" spans="10:17" ht="14" x14ac:dyDescent="0.2">
      <c r="J284">
        <v>244</v>
      </c>
      <c r="K284" s="68"/>
      <c r="L284" s="68"/>
      <c r="M284" s="68"/>
      <c r="N284" s="68"/>
      <c r="O284" s="68"/>
      <c r="P284" s="26" t="str">
        <f t="shared" si="38"/>
        <v/>
      </c>
      <c r="Q284" s="26" t="str">
        <f t="shared" si="39"/>
        <v/>
      </c>
    </row>
    <row r="285" spans="10:17" ht="14" x14ac:dyDescent="0.2">
      <c r="J285">
        <v>245</v>
      </c>
      <c r="K285" s="68"/>
      <c r="L285" s="68"/>
      <c r="M285" s="68"/>
      <c r="N285" s="68"/>
      <c r="O285" s="68"/>
      <c r="P285" s="26" t="str">
        <f t="shared" si="38"/>
        <v/>
      </c>
      <c r="Q285" s="26" t="str">
        <f t="shared" si="39"/>
        <v/>
      </c>
    </row>
    <row r="286" spans="10:17" ht="14" x14ac:dyDescent="0.2">
      <c r="J286">
        <v>246</v>
      </c>
      <c r="K286" s="68"/>
      <c r="L286" s="68"/>
      <c r="M286" s="68"/>
      <c r="N286" s="68"/>
      <c r="O286" s="68"/>
      <c r="P286" s="26" t="str">
        <f t="shared" si="38"/>
        <v/>
      </c>
      <c r="Q286" s="26" t="str">
        <f t="shared" si="39"/>
        <v/>
      </c>
    </row>
    <row r="287" spans="10:17" ht="14" x14ac:dyDescent="0.2">
      <c r="J287">
        <v>247</v>
      </c>
      <c r="K287" s="68"/>
      <c r="L287" s="68"/>
      <c r="M287" s="68"/>
      <c r="N287" s="68"/>
      <c r="O287" s="68"/>
      <c r="P287" s="26" t="str">
        <f t="shared" si="38"/>
        <v/>
      </c>
      <c r="Q287" s="26" t="str">
        <f t="shared" si="39"/>
        <v/>
      </c>
    </row>
    <row r="288" spans="10:17" ht="14" x14ac:dyDescent="0.2">
      <c r="J288">
        <v>248</v>
      </c>
      <c r="K288" s="68"/>
      <c r="L288" s="68"/>
      <c r="M288" s="68"/>
      <c r="N288" s="68"/>
      <c r="O288" s="68"/>
      <c r="P288" s="26" t="str">
        <f t="shared" si="38"/>
        <v/>
      </c>
      <c r="Q288" s="26" t="str">
        <f t="shared" si="39"/>
        <v/>
      </c>
    </row>
    <row r="289" spans="10:17" ht="14" x14ac:dyDescent="0.2">
      <c r="J289">
        <v>249</v>
      </c>
      <c r="K289" s="68"/>
      <c r="L289" s="68"/>
      <c r="M289" s="68"/>
      <c r="N289" s="68"/>
      <c r="O289" s="68"/>
      <c r="P289" s="26" t="str">
        <f t="shared" si="38"/>
        <v/>
      </c>
      <c r="Q289" s="26" t="str">
        <f t="shared" si="39"/>
        <v/>
      </c>
    </row>
    <row r="290" spans="10:17" ht="14" x14ac:dyDescent="0.2">
      <c r="J290">
        <v>250</v>
      </c>
      <c r="K290" s="68"/>
      <c r="L290" s="68"/>
      <c r="M290" s="68"/>
      <c r="N290" s="68"/>
      <c r="O290" s="68"/>
      <c r="P290" s="26" t="str">
        <f t="shared" si="38"/>
        <v/>
      </c>
      <c r="Q290" s="26" t="str">
        <f t="shared" si="39"/>
        <v/>
      </c>
    </row>
    <row r="291" spans="10:17" ht="14" x14ac:dyDescent="0.2">
      <c r="J291">
        <v>251</v>
      </c>
      <c r="K291" s="68"/>
      <c r="L291" s="68"/>
      <c r="M291" s="68"/>
      <c r="N291" s="68"/>
      <c r="O291" s="68"/>
      <c r="P291" s="26" t="str">
        <f t="shared" si="38"/>
        <v/>
      </c>
      <c r="Q291" s="26" t="str">
        <f t="shared" si="39"/>
        <v/>
      </c>
    </row>
    <row r="292" spans="10:17" ht="14" x14ac:dyDescent="0.2">
      <c r="J292">
        <v>252</v>
      </c>
      <c r="K292" s="68"/>
      <c r="L292" s="68"/>
      <c r="M292" s="68"/>
      <c r="N292" s="68"/>
      <c r="O292" s="68"/>
      <c r="P292" s="26" t="str">
        <f t="shared" si="38"/>
        <v/>
      </c>
      <c r="Q292" s="26" t="str">
        <f t="shared" si="39"/>
        <v/>
      </c>
    </row>
    <row r="293" spans="10:17" ht="14" x14ac:dyDescent="0.2">
      <c r="J293">
        <v>253</v>
      </c>
      <c r="K293" s="68"/>
      <c r="L293" s="68"/>
      <c r="M293" s="68"/>
      <c r="N293" s="68"/>
      <c r="O293" s="68"/>
      <c r="P293" s="26" t="str">
        <f t="shared" si="38"/>
        <v/>
      </c>
      <c r="Q293" s="26" t="str">
        <f t="shared" si="39"/>
        <v/>
      </c>
    </row>
    <row r="294" spans="10:17" x14ac:dyDescent="0.2">
      <c r="J294">
        <v>254</v>
      </c>
      <c r="P294" s="26" t="str">
        <f t="shared" si="38"/>
        <v/>
      </c>
      <c r="Q294" s="26" t="str">
        <f t="shared" si="39"/>
        <v/>
      </c>
    </row>
    <row r="295" spans="10:17" x14ac:dyDescent="0.2">
      <c r="J295">
        <v>255</v>
      </c>
      <c r="P295" s="26" t="str">
        <f t="shared" si="38"/>
        <v/>
      </c>
      <c r="Q295" s="26" t="str">
        <f t="shared" si="39"/>
        <v/>
      </c>
    </row>
    <row r="296" spans="10:17" x14ac:dyDescent="0.2">
      <c r="J296">
        <v>256</v>
      </c>
      <c r="P296" s="26" t="str">
        <f t="shared" si="38"/>
        <v/>
      </c>
      <c r="Q296" s="26" t="str">
        <f t="shared" si="39"/>
        <v/>
      </c>
    </row>
    <row r="297" spans="10:17" x14ac:dyDescent="0.2">
      <c r="J297">
        <v>257</v>
      </c>
      <c r="P297" s="26" t="str">
        <f t="shared" si="38"/>
        <v/>
      </c>
      <c r="Q297" s="26" t="str">
        <f t="shared" si="39"/>
        <v/>
      </c>
    </row>
    <row r="298" spans="10:17" x14ac:dyDescent="0.2">
      <c r="J298">
        <v>258</v>
      </c>
      <c r="P298" s="26" t="str">
        <f t="shared" si="38"/>
        <v/>
      </c>
      <c r="Q298" s="26" t="str">
        <f t="shared" si="39"/>
        <v/>
      </c>
    </row>
    <row r="299" spans="10:17" x14ac:dyDescent="0.2">
      <c r="J299">
        <v>259</v>
      </c>
      <c r="P299" s="26" t="str">
        <f t="shared" si="38"/>
        <v/>
      </c>
      <c r="Q299" s="26" t="str">
        <f t="shared" si="39"/>
        <v/>
      </c>
    </row>
    <row r="300" spans="10:17" x14ac:dyDescent="0.2">
      <c r="J300">
        <v>260</v>
      </c>
      <c r="P300" s="26" t="str">
        <f t="shared" si="38"/>
        <v/>
      </c>
      <c r="Q300" s="26" t="str">
        <f t="shared" si="39"/>
        <v/>
      </c>
    </row>
    <row r="301" spans="10:17" x14ac:dyDescent="0.2">
      <c r="J301">
        <v>261</v>
      </c>
      <c r="P301" s="26" t="str">
        <f t="shared" si="38"/>
        <v/>
      </c>
      <c r="Q301" s="26" t="str">
        <f t="shared" si="39"/>
        <v/>
      </c>
    </row>
    <row r="302" spans="10:17" x14ac:dyDescent="0.2">
      <c r="J302">
        <v>262</v>
      </c>
      <c r="P302" s="26" t="str">
        <f t="shared" si="38"/>
        <v/>
      </c>
      <c r="Q302" s="26" t="str">
        <f t="shared" si="39"/>
        <v/>
      </c>
    </row>
    <row r="303" spans="10:17" x14ac:dyDescent="0.2">
      <c r="J303">
        <v>263</v>
      </c>
      <c r="P303" s="26" t="str">
        <f t="shared" si="38"/>
        <v/>
      </c>
      <c r="Q303" s="26" t="str">
        <f t="shared" si="39"/>
        <v/>
      </c>
    </row>
    <row r="304" spans="10:17" x14ac:dyDescent="0.2">
      <c r="J304">
        <v>264</v>
      </c>
      <c r="P304" s="26" t="str">
        <f t="shared" si="38"/>
        <v/>
      </c>
      <c r="Q304" s="26" t="str">
        <f t="shared" si="39"/>
        <v/>
      </c>
    </row>
    <row r="305" spans="10:17" x14ac:dyDescent="0.2">
      <c r="J305">
        <v>265</v>
      </c>
      <c r="P305" s="26" t="str">
        <f t="shared" si="38"/>
        <v/>
      </c>
      <c r="Q305" s="26" t="str">
        <f t="shared" si="39"/>
        <v/>
      </c>
    </row>
    <row r="306" spans="10:17" x14ac:dyDescent="0.2">
      <c r="J306">
        <v>266</v>
      </c>
      <c r="P306" s="26" t="str">
        <f t="shared" si="38"/>
        <v/>
      </c>
      <c r="Q306" s="26" t="str">
        <f t="shared" si="39"/>
        <v/>
      </c>
    </row>
    <row r="307" spans="10:17" x14ac:dyDescent="0.2">
      <c r="J307">
        <v>267</v>
      </c>
      <c r="P307" s="26" t="str">
        <f t="shared" si="38"/>
        <v/>
      </c>
      <c r="Q307" s="26" t="str">
        <f t="shared" si="39"/>
        <v/>
      </c>
    </row>
    <row r="308" spans="10:17" x14ac:dyDescent="0.2">
      <c r="J308">
        <v>268</v>
      </c>
      <c r="P308" s="26" t="str">
        <f t="shared" si="38"/>
        <v/>
      </c>
      <c r="Q308" s="26" t="str">
        <f t="shared" si="39"/>
        <v/>
      </c>
    </row>
    <row r="309" spans="10:17" x14ac:dyDescent="0.2">
      <c r="J309">
        <v>269</v>
      </c>
      <c r="P309" s="26" t="str">
        <f t="shared" si="38"/>
        <v/>
      </c>
      <c r="Q309" s="26" t="str">
        <f t="shared" si="39"/>
        <v/>
      </c>
    </row>
    <row r="310" spans="10:17" x14ac:dyDescent="0.2">
      <c r="P310" s="26" t="str">
        <f t="shared" si="38"/>
        <v/>
      </c>
      <c r="Q310" s="26" t="str">
        <f t="shared" si="39"/>
        <v/>
      </c>
    </row>
    <row r="311" spans="10:17" x14ac:dyDescent="0.2">
      <c r="P311" s="26" t="str">
        <f t="shared" si="38"/>
        <v/>
      </c>
      <c r="Q311" s="26" t="str">
        <f t="shared" si="39"/>
        <v/>
      </c>
    </row>
    <row r="312" spans="10:17" x14ac:dyDescent="0.2">
      <c r="P312" s="26" t="str">
        <f t="shared" si="38"/>
        <v/>
      </c>
      <c r="Q312" s="26" t="str">
        <f t="shared" si="39"/>
        <v/>
      </c>
    </row>
    <row r="313" spans="10:17" x14ac:dyDescent="0.2">
      <c r="P313" s="26" t="str">
        <f t="shared" ref="P313:P376" si="40">IF(K313=$C$8,ROW(),"")</f>
        <v/>
      </c>
      <c r="Q313" s="26" t="str">
        <f t="shared" ref="Q313:Q376" si="41">IF(K313=$C$10,ROW(),"")</f>
        <v/>
      </c>
    </row>
    <row r="314" spans="10:17" x14ac:dyDescent="0.2">
      <c r="P314" s="26" t="str">
        <f t="shared" si="40"/>
        <v/>
      </c>
      <c r="Q314" s="26" t="str">
        <f t="shared" si="41"/>
        <v/>
      </c>
    </row>
    <row r="315" spans="10:17" x14ac:dyDescent="0.2">
      <c r="P315" s="26" t="str">
        <f t="shared" si="40"/>
        <v/>
      </c>
      <c r="Q315" s="26" t="str">
        <f t="shared" si="41"/>
        <v/>
      </c>
    </row>
    <row r="316" spans="10:17" x14ac:dyDescent="0.2">
      <c r="P316" s="26" t="str">
        <f t="shared" si="40"/>
        <v/>
      </c>
      <c r="Q316" s="26" t="str">
        <f t="shared" si="41"/>
        <v/>
      </c>
    </row>
    <row r="317" spans="10:17" x14ac:dyDescent="0.2">
      <c r="P317" s="26" t="str">
        <f t="shared" si="40"/>
        <v/>
      </c>
      <c r="Q317" s="26" t="str">
        <f t="shared" si="41"/>
        <v/>
      </c>
    </row>
    <row r="318" spans="10:17" x14ac:dyDescent="0.2">
      <c r="P318" s="26" t="str">
        <f t="shared" si="40"/>
        <v/>
      </c>
      <c r="Q318" s="26" t="str">
        <f t="shared" si="41"/>
        <v/>
      </c>
    </row>
    <row r="319" spans="10:17" x14ac:dyDescent="0.2">
      <c r="P319" s="26" t="str">
        <f t="shared" si="40"/>
        <v/>
      </c>
      <c r="Q319" s="26" t="str">
        <f t="shared" si="41"/>
        <v/>
      </c>
    </row>
    <row r="320" spans="10:17" x14ac:dyDescent="0.2">
      <c r="P320" s="26" t="str">
        <f t="shared" si="40"/>
        <v/>
      </c>
      <c r="Q320" s="26" t="str">
        <f t="shared" si="41"/>
        <v/>
      </c>
    </row>
    <row r="321" spans="16:17" x14ac:dyDescent="0.2">
      <c r="P321" s="26" t="str">
        <f t="shared" si="40"/>
        <v/>
      </c>
      <c r="Q321" s="26" t="str">
        <f t="shared" si="41"/>
        <v/>
      </c>
    </row>
    <row r="322" spans="16:17" x14ac:dyDescent="0.2">
      <c r="P322" s="26" t="str">
        <f t="shared" si="40"/>
        <v/>
      </c>
      <c r="Q322" s="26" t="str">
        <f t="shared" si="41"/>
        <v/>
      </c>
    </row>
    <row r="323" spans="16:17" x14ac:dyDescent="0.2">
      <c r="P323" s="26" t="str">
        <f t="shared" si="40"/>
        <v/>
      </c>
      <c r="Q323" s="26" t="str">
        <f t="shared" si="41"/>
        <v/>
      </c>
    </row>
    <row r="324" spans="16:17" x14ac:dyDescent="0.2">
      <c r="P324" s="26" t="str">
        <f t="shared" si="40"/>
        <v/>
      </c>
      <c r="Q324" s="26" t="str">
        <f t="shared" si="41"/>
        <v/>
      </c>
    </row>
    <row r="325" spans="16:17" x14ac:dyDescent="0.2">
      <c r="P325" s="26" t="str">
        <f t="shared" si="40"/>
        <v/>
      </c>
      <c r="Q325" s="26" t="str">
        <f t="shared" si="41"/>
        <v/>
      </c>
    </row>
    <row r="326" spans="16:17" x14ac:dyDescent="0.2">
      <c r="P326" s="26" t="str">
        <f t="shared" si="40"/>
        <v/>
      </c>
      <c r="Q326" s="26" t="str">
        <f t="shared" si="41"/>
        <v/>
      </c>
    </row>
    <row r="327" spans="16:17" x14ac:dyDescent="0.2">
      <c r="P327" s="26" t="str">
        <f t="shared" si="40"/>
        <v/>
      </c>
      <c r="Q327" s="26" t="str">
        <f t="shared" si="41"/>
        <v/>
      </c>
    </row>
    <row r="328" spans="16:17" x14ac:dyDescent="0.2">
      <c r="P328" s="26" t="str">
        <f t="shared" si="40"/>
        <v/>
      </c>
      <c r="Q328" s="26" t="str">
        <f t="shared" si="41"/>
        <v/>
      </c>
    </row>
    <row r="329" spans="16:17" x14ac:dyDescent="0.2">
      <c r="P329" s="26" t="str">
        <f t="shared" si="40"/>
        <v/>
      </c>
      <c r="Q329" s="26" t="str">
        <f t="shared" si="41"/>
        <v/>
      </c>
    </row>
    <row r="330" spans="16:17" x14ac:dyDescent="0.2">
      <c r="P330" s="26" t="str">
        <f t="shared" si="40"/>
        <v/>
      </c>
      <c r="Q330" s="26" t="str">
        <f t="shared" si="41"/>
        <v/>
      </c>
    </row>
    <row r="331" spans="16:17" x14ac:dyDescent="0.2">
      <c r="P331" s="26" t="str">
        <f t="shared" si="40"/>
        <v/>
      </c>
      <c r="Q331" s="26" t="str">
        <f t="shared" si="41"/>
        <v/>
      </c>
    </row>
    <row r="332" spans="16:17" x14ac:dyDescent="0.2">
      <c r="P332" s="26" t="str">
        <f t="shared" si="40"/>
        <v/>
      </c>
      <c r="Q332" s="26" t="str">
        <f t="shared" si="41"/>
        <v/>
      </c>
    </row>
    <row r="333" spans="16:17" x14ac:dyDescent="0.2">
      <c r="P333" s="26" t="str">
        <f t="shared" si="40"/>
        <v/>
      </c>
      <c r="Q333" s="26" t="str">
        <f t="shared" si="41"/>
        <v/>
      </c>
    </row>
    <row r="334" spans="16:17" x14ac:dyDescent="0.2">
      <c r="P334" s="26" t="str">
        <f t="shared" si="40"/>
        <v/>
      </c>
      <c r="Q334" s="26" t="str">
        <f t="shared" si="41"/>
        <v/>
      </c>
    </row>
    <row r="335" spans="16:17" x14ac:dyDescent="0.2">
      <c r="P335" s="26" t="str">
        <f t="shared" si="40"/>
        <v/>
      </c>
      <c r="Q335" s="26" t="str">
        <f t="shared" si="41"/>
        <v/>
      </c>
    </row>
    <row r="336" spans="16:17" x14ac:dyDescent="0.2">
      <c r="P336" s="26" t="str">
        <f t="shared" si="40"/>
        <v/>
      </c>
      <c r="Q336" s="26" t="str">
        <f t="shared" si="41"/>
        <v/>
      </c>
    </row>
    <row r="337" spans="16:17" x14ac:dyDescent="0.2">
      <c r="P337" s="26" t="str">
        <f t="shared" si="40"/>
        <v/>
      </c>
      <c r="Q337" s="26" t="str">
        <f t="shared" si="41"/>
        <v/>
      </c>
    </row>
    <row r="338" spans="16:17" x14ac:dyDescent="0.2">
      <c r="P338" s="26" t="str">
        <f t="shared" si="40"/>
        <v/>
      </c>
      <c r="Q338" s="26" t="str">
        <f t="shared" si="41"/>
        <v/>
      </c>
    </row>
    <row r="339" spans="16:17" x14ac:dyDescent="0.2">
      <c r="P339" s="26" t="str">
        <f t="shared" si="40"/>
        <v/>
      </c>
      <c r="Q339" s="26" t="str">
        <f t="shared" si="41"/>
        <v/>
      </c>
    </row>
    <row r="340" spans="16:17" x14ac:dyDescent="0.2">
      <c r="P340" s="26" t="str">
        <f t="shared" si="40"/>
        <v/>
      </c>
      <c r="Q340" s="26" t="str">
        <f t="shared" si="41"/>
        <v/>
      </c>
    </row>
    <row r="341" spans="16:17" x14ac:dyDescent="0.2">
      <c r="P341" s="26" t="str">
        <f t="shared" si="40"/>
        <v/>
      </c>
      <c r="Q341" s="26" t="str">
        <f t="shared" si="41"/>
        <v/>
      </c>
    </row>
    <row r="342" spans="16:17" x14ac:dyDescent="0.2">
      <c r="P342" s="26" t="str">
        <f t="shared" si="40"/>
        <v/>
      </c>
      <c r="Q342" s="26" t="str">
        <f t="shared" si="41"/>
        <v/>
      </c>
    </row>
    <row r="343" spans="16:17" x14ac:dyDescent="0.2">
      <c r="P343" s="26" t="str">
        <f t="shared" si="40"/>
        <v/>
      </c>
      <c r="Q343" s="26" t="str">
        <f t="shared" si="41"/>
        <v/>
      </c>
    </row>
    <row r="344" spans="16:17" x14ac:dyDescent="0.2">
      <c r="P344" s="26" t="str">
        <f t="shared" si="40"/>
        <v/>
      </c>
      <c r="Q344" s="26" t="str">
        <f t="shared" si="41"/>
        <v/>
      </c>
    </row>
    <row r="345" spans="16:17" x14ac:dyDescent="0.2">
      <c r="P345" s="26" t="str">
        <f t="shared" si="40"/>
        <v/>
      </c>
      <c r="Q345" s="26" t="str">
        <f t="shared" si="41"/>
        <v/>
      </c>
    </row>
    <row r="346" spans="16:17" x14ac:dyDescent="0.2">
      <c r="P346" s="26" t="str">
        <f t="shared" si="40"/>
        <v/>
      </c>
      <c r="Q346" s="26" t="str">
        <f t="shared" si="41"/>
        <v/>
      </c>
    </row>
    <row r="347" spans="16:17" x14ac:dyDescent="0.2">
      <c r="P347" s="26" t="str">
        <f t="shared" si="40"/>
        <v/>
      </c>
      <c r="Q347" s="26" t="str">
        <f t="shared" si="41"/>
        <v/>
      </c>
    </row>
    <row r="348" spans="16:17" x14ac:dyDescent="0.2">
      <c r="P348" s="26" t="str">
        <f t="shared" si="40"/>
        <v/>
      </c>
      <c r="Q348" s="26" t="str">
        <f t="shared" si="41"/>
        <v/>
      </c>
    </row>
    <row r="349" spans="16:17" x14ac:dyDescent="0.2">
      <c r="P349" s="26" t="str">
        <f t="shared" si="40"/>
        <v/>
      </c>
      <c r="Q349" s="26" t="str">
        <f t="shared" si="41"/>
        <v/>
      </c>
    </row>
    <row r="350" spans="16:17" x14ac:dyDescent="0.2">
      <c r="P350" s="26" t="str">
        <f t="shared" si="40"/>
        <v/>
      </c>
      <c r="Q350" s="26" t="str">
        <f t="shared" si="41"/>
        <v/>
      </c>
    </row>
    <row r="351" spans="16:17" x14ac:dyDescent="0.2">
      <c r="P351" s="26" t="str">
        <f t="shared" si="40"/>
        <v/>
      </c>
      <c r="Q351" s="26" t="str">
        <f t="shared" si="41"/>
        <v/>
      </c>
    </row>
    <row r="352" spans="16:17" x14ac:dyDescent="0.2">
      <c r="P352" s="26" t="str">
        <f t="shared" si="40"/>
        <v/>
      </c>
      <c r="Q352" s="26" t="str">
        <f t="shared" si="41"/>
        <v/>
      </c>
    </row>
    <row r="353" spans="16:17" x14ac:dyDescent="0.2">
      <c r="P353" s="26" t="str">
        <f t="shared" si="40"/>
        <v/>
      </c>
      <c r="Q353" s="26" t="str">
        <f t="shared" si="41"/>
        <v/>
      </c>
    </row>
    <row r="354" spans="16:17" x14ac:dyDescent="0.2">
      <c r="P354" s="26" t="str">
        <f t="shared" si="40"/>
        <v/>
      </c>
      <c r="Q354" s="26" t="str">
        <f t="shared" si="41"/>
        <v/>
      </c>
    </row>
    <row r="355" spans="16:17" x14ac:dyDescent="0.2">
      <c r="P355" s="26" t="str">
        <f t="shared" si="40"/>
        <v/>
      </c>
      <c r="Q355" s="26" t="str">
        <f t="shared" si="41"/>
        <v/>
      </c>
    </row>
    <row r="356" spans="16:17" x14ac:dyDescent="0.2">
      <c r="P356" s="26" t="str">
        <f t="shared" si="40"/>
        <v/>
      </c>
      <c r="Q356" s="26" t="str">
        <f t="shared" si="41"/>
        <v/>
      </c>
    </row>
    <row r="357" spans="16:17" x14ac:dyDescent="0.2">
      <c r="P357" s="26" t="str">
        <f t="shared" si="40"/>
        <v/>
      </c>
      <c r="Q357" s="26" t="str">
        <f t="shared" si="41"/>
        <v/>
      </c>
    </row>
    <row r="358" spans="16:17" x14ac:dyDescent="0.2">
      <c r="P358" s="26" t="str">
        <f t="shared" si="40"/>
        <v/>
      </c>
      <c r="Q358" s="26" t="str">
        <f t="shared" si="41"/>
        <v/>
      </c>
    </row>
    <row r="359" spans="16:17" x14ac:dyDescent="0.2">
      <c r="P359" s="26" t="str">
        <f t="shared" si="40"/>
        <v/>
      </c>
      <c r="Q359" s="26" t="str">
        <f t="shared" si="41"/>
        <v/>
      </c>
    </row>
    <row r="360" spans="16:17" x14ac:dyDescent="0.2">
      <c r="P360" s="26" t="str">
        <f t="shared" si="40"/>
        <v/>
      </c>
      <c r="Q360" s="26" t="str">
        <f t="shared" si="41"/>
        <v/>
      </c>
    </row>
    <row r="361" spans="16:17" x14ac:dyDescent="0.2">
      <c r="P361" s="26" t="str">
        <f t="shared" si="40"/>
        <v/>
      </c>
      <c r="Q361" s="26" t="str">
        <f t="shared" si="41"/>
        <v/>
      </c>
    </row>
    <row r="362" spans="16:17" x14ac:dyDescent="0.2">
      <c r="P362" s="26" t="str">
        <f t="shared" si="40"/>
        <v/>
      </c>
      <c r="Q362" s="26" t="str">
        <f t="shared" si="41"/>
        <v/>
      </c>
    </row>
    <row r="363" spans="16:17" x14ac:dyDescent="0.2">
      <c r="P363" s="26" t="str">
        <f t="shared" si="40"/>
        <v/>
      </c>
      <c r="Q363" s="26" t="str">
        <f t="shared" si="41"/>
        <v/>
      </c>
    </row>
    <row r="364" spans="16:17" x14ac:dyDescent="0.2">
      <c r="P364" s="26" t="str">
        <f t="shared" si="40"/>
        <v/>
      </c>
      <c r="Q364" s="26" t="str">
        <f t="shared" si="41"/>
        <v/>
      </c>
    </row>
    <row r="365" spans="16:17" x14ac:dyDescent="0.2">
      <c r="P365" s="26" t="str">
        <f t="shared" si="40"/>
        <v/>
      </c>
      <c r="Q365" s="26" t="str">
        <f t="shared" si="41"/>
        <v/>
      </c>
    </row>
    <row r="366" spans="16:17" x14ac:dyDescent="0.2">
      <c r="P366" s="26" t="str">
        <f t="shared" si="40"/>
        <v/>
      </c>
      <c r="Q366" s="26" t="str">
        <f t="shared" si="41"/>
        <v/>
      </c>
    </row>
    <row r="367" spans="16:17" x14ac:dyDescent="0.2">
      <c r="P367" s="26" t="str">
        <f t="shared" si="40"/>
        <v/>
      </c>
      <c r="Q367" s="26" t="str">
        <f t="shared" si="41"/>
        <v/>
      </c>
    </row>
    <row r="368" spans="16:17" x14ac:dyDescent="0.2">
      <c r="P368" s="26" t="str">
        <f t="shared" si="40"/>
        <v/>
      </c>
      <c r="Q368" s="26" t="str">
        <f t="shared" si="41"/>
        <v/>
      </c>
    </row>
    <row r="369" spans="16:17" x14ac:dyDescent="0.2">
      <c r="P369" s="26" t="str">
        <f t="shared" si="40"/>
        <v/>
      </c>
      <c r="Q369" s="26" t="str">
        <f t="shared" si="41"/>
        <v/>
      </c>
    </row>
    <row r="370" spans="16:17" x14ac:dyDescent="0.2">
      <c r="P370" s="26" t="str">
        <f t="shared" si="40"/>
        <v/>
      </c>
      <c r="Q370" s="26" t="str">
        <f t="shared" si="41"/>
        <v/>
      </c>
    </row>
    <row r="371" spans="16:17" x14ac:dyDescent="0.2">
      <c r="P371" s="26" t="str">
        <f t="shared" si="40"/>
        <v/>
      </c>
      <c r="Q371" s="26" t="str">
        <f t="shared" si="41"/>
        <v/>
      </c>
    </row>
    <row r="372" spans="16:17" x14ac:dyDescent="0.2">
      <c r="P372" s="26" t="str">
        <f t="shared" si="40"/>
        <v/>
      </c>
      <c r="Q372" s="26" t="str">
        <f t="shared" si="41"/>
        <v/>
      </c>
    </row>
    <row r="373" spans="16:17" x14ac:dyDescent="0.2">
      <c r="P373" s="26" t="str">
        <f t="shared" si="40"/>
        <v/>
      </c>
      <c r="Q373" s="26" t="str">
        <f t="shared" si="41"/>
        <v/>
      </c>
    </row>
    <row r="374" spans="16:17" x14ac:dyDescent="0.2">
      <c r="P374" s="26" t="str">
        <f t="shared" si="40"/>
        <v/>
      </c>
      <c r="Q374" s="26" t="str">
        <f t="shared" si="41"/>
        <v/>
      </c>
    </row>
    <row r="375" spans="16:17" x14ac:dyDescent="0.2">
      <c r="P375" s="26" t="str">
        <f t="shared" si="40"/>
        <v/>
      </c>
      <c r="Q375" s="26" t="str">
        <f t="shared" si="41"/>
        <v/>
      </c>
    </row>
    <row r="376" spans="16:17" x14ac:dyDescent="0.2">
      <c r="P376" s="26" t="str">
        <f t="shared" si="40"/>
        <v/>
      </c>
      <c r="Q376" s="26" t="str">
        <f t="shared" si="41"/>
        <v/>
      </c>
    </row>
    <row r="377" spans="16:17" x14ac:dyDescent="0.2">
      <c r="P377" s="26" t="str">
        <f t="shared" ref="P377:P440" si="42">IF(K377=$C$8,ROW(),"")</f>
        <v/>
      </c>
      <c r="Q377" s="26" t="str">
        <f t="shared" ref="Q377:Q440" si="43">IF(K377=$C$10,ROW(),"")</f>
        <v/>
      </c>
    </row>
    <row r="378" spans="16:17" x14ac:dyDescent="0.2">
      <c r="P378" s="26" t="str">
        <f t="shared" si="42"/>
        <v/>
      </c>
      <c r="Q378" s="26" t="str">
        <f t="shared" si="43"/>
        <v/>
      </c>
    </row>
    <row r="379" spans="16:17" x14ac:dyDescent="0.2">
      <c r="P379" s="26" t="str">
        <f t="shared" si="42"/>
        <v/>
      </c>
      <c r="Q379" s="26" t="str">
        <f t="shared" si="43"/>
        <v/>
      </c>
    </row>
    <row r="380" spans="16:17" x14ac:dyDescent="0.2">
      <c r="P380" s="26" t="str">
        <f t="shared" si="42"/>
        <v/>
      </c>
      <c r="Q380" s="26" t="str">
        <f t="shared" si="43"/>
        <v/>
      </c>
    </row>
    <row r="381" spans="16:17" x14ac:dyDescent="0.2">
      <c r="P381" s="26" t="str">
        <f t="shared" si="42"/>
        <v/>
      </c>
      <c r="Q381" s="26" t="str">
        <f t="shared" si="43"/>
        <v/>
      </c>
    </row>
    <row r="382" spans="16:17" x14ac:dyDescent="0.2">
      <c r="P382" s="26" t="str">
        <f t="shared" si="42"/>
        <v/>
      </c>
      <c r="Q382" s="26" t="str">
        <f t="shared" si="43"/>
        <v/>
      </c>
    </row>
    <row r="383" spans="16:17" x14ac:dyDescent="0.2">
      <c r="P383" s="26" t="str">
        <f t="shared" si="42"/>
        <v/>
      </c>
      <c r="Q383" s="26" t="str">
        <f t="shared" si="43"/>
        <v/>
      </c>
    </row>
    <row r="384" spans="16:17" x14ac:dyDescent="0.2">
      <c r="P384" s="26" t="str">
        <f t="shared" si="42"/>
        <v/>
      </c>
      <c r="Q384" s="26" t="str">
        <f t="shared" si="43"/>
        <v/>
      </c>
    </row>
    <row r="385" spans="16:17" x14ac:dyDescent="0.2">
      <c r="P385" s="26" t="str">
        <f t="shared" si="42"/>
        <v/>
      </c>
      <c r="Q385" s="26" t="str">
        <f t="shared" si="43"/>
        <v/>
      </c>
    </row>
    <row r="386" spans="16:17" x14ac:dyDescent="0.2">
      <c r="P386" s="26" t="str">
        <f t="shared" si="42"/>
        <v/>
      </c>
      <c r="Q386" s="26" t="str">
        <f t="shared" si="43"/>
        <v/>
      </c>
    </row>
    <row r="387" spans="16:17" x14ac:dyDescent="0.2">
      <c r="P387" s="26" t="str">
        <f t="shared" si="42"/>
        <v/>
      </c>
      <c r="Q387" s="26" t="str">
        <f t="shared" si="43"/>
        <v/>
      </c>
    </row>
    <row r="388" spans="16:17" x14ac:dyDescent="0.2">
      <c r="P388" s="26" t="str">
        <f t="shared" si="42"/>
        <v/>
      </c>
      <c r="Q388" s="26" t="str">
        <f t="shared" si="43"/>
        <v/>
      </c>
    </row>
    <row r="389" spans="16:17" x14ac:dyDescent="0.2">
      <c r="P389" s="26" t="str">
        <f t="shared" si="42"/>
        <v/>
      </c>
      <c r="Q389" s="26" t="str">
        <f t="shared" si="43"/>
        <v/>
      </c>
    </row>
    <row r="390" spans="16:17" x14ac:dyDescent="0.2">
      <c r="P390" s="26" t="str">
        <f t="shared" si="42"/>
        <v/>
      </c>
      <c r="Q390" s="26" t="str">
        <f t="shared" si="43"/>
        <v/>
      </c>
    </row>
    <row r="391" spans="16:17" x14ac:dyDescent="0.2">
      <c r="P391" s="26" t="str">
        <f t="shared" si="42"/>
        <v/>
      </c>
      <c r="Q391" s="26" t="str">
        <f t="shared" si="43"/>
        <v/>
      </c>
    </row>
    <row r="392" spans="16:17" x14ac:dyDescent="0.2">
      <c r="P392" s="26" t="str">
        <f t="shared" si="42"/>
        <v/>
      </c>
      <c r="Q392" s="26" t="str">
        <f t="shared" si="43"/>
        <v/>
      </c>
    </row>
    <row r="393" spans="16:17" x14ac:dyDescent="0.2">
      <c r="P393" s="26" t="str">
        <f t="shared" si="42"/>
        <v/>
      </c>
      <c r="Q393" s="26" t="str">
        <f t="shared" si="43"/>
        <v/>
      </c>
    </row>
    <row r="394" spans="16:17" x14ac:dyDescent="0.2">
      <c r="P394" s="26" t="str">
        <f t="shared" si="42"/>
        <v/>
      </c>
      <c r="Q394" s="26" t="str">
        <f t="shared" si="43"/>
        <v/>
      </c>
    </row>
    <row r="395" spans="16:17" x14ac:dyDescent="0.2">
      <c r="P395" s="26" t="str">
        <f t="shared" si="42"/>
        <v/>
      </c>
      <c r="Q395" s="26" t="str">
        <f t="shared" si="43"/>
        <v/>
      </c>
    </row>
    <row r="396" spans="16:17" x14ac:dyDescent="0.2">
      <c r="P396" s="26" t="str">
        <f t="shared" si="42"/>
        <v/>
      </c>
      <c r="Q396" s="26" t="str">
        <f t="shared" si="43"/>
        <v/>
      </c>
    </row>
    <row r="397" spans="16:17" x14ac:dyDescent="0.2">
      <c r="P397" s="26" t="str">
        <f t="shared" si="42"/>
        <v/>
      </c>
      <c r="Q397" s="26" t="str">
        <f t="shared" si="43"/>
        <v/>
      </c>
    </row>
    <row r="398" spans="16:17" x14ac:dyDescent="0.2">
      <c r="P398" s="26" t="str">
        <f t="shared" si="42"/>
        <v/>
      </c>
      <c r="Q398" s="26" t="str">
        <f t="shared" si="43"/>
        <v/>
      </c>
    </row>
    <row r="399" spans="16:17" x14ac:dyDescent="0.2">
      <c r="P399" s="26" t="str">
        <f t="shared" si="42"/>
        <v/>
      </c>
      <c r="Q399" s="26" t="str">
        <f t="shared" si="43"/>
        <v/>
      </c>
    </row>
    <row r="400" spans="16:17" x14ac:dyDescent="0.2">
      <c r="P400" s="26" t="str">
        <f t="shared" si="42"/>
        <v/>
      </c>
      <c r="Q400" s="26" t="str">
        <f t="shared" si="43"/>
        <v/>
      </c>
    </row>
    <row r="401" spans="16:17" x14ac:dyDescent="0.2">
      <c r="P401" s="26" t="str">
        <f t="shared" si="42"/>
        <v/>
      </c>
      <c r="Q401" s="26" t="str">
        <f t="shared" si="43"/>
        <v/>
      </c>
    </row>
    <row r="402" spans="16:17" x14ac:dyDescent="0.2">
      <c r="P402" s="26" t="str">
        <f t="shared" si="42"/>
        <v/>
      </c>
      <c r="Q402" s="26" t="str">
        <f t="shared" si="43"/>
        <v/>
      </c>
    </row>
    <row r="403" spans="16:17" x14ac:dyDescent="0.2">
      <c r="P403" s="26" t="str">
        <f t="shared" si="42"/>
        <v/>
      </c>
      <c r="Q403" s="26" t="str">
        <f t="shared" si="43"/>
        <v/>
      </c>
    </row>
    <row r="404" spans="16:17" x14ac:dyDescent="0.2">
      <c r="P404" s="26" t="str">
        <f t="shared" si="42"/>
        <v/>
      </c>
      <c r="Q404" s="26" t="str">
        <f t="shared" si="43"/>
        <v/>
      </c>
    </row>
    <row r="405" spans="16:17" x14ac:dyDescent="0.2">
      <c r="P405" s="26" t="str">
        <f t="shared" si="42"/>
        <v/>
      </c>
      <c r="Q405" s="26" t="str">
        <f t="shared" si="43"/>
        <v/>
      </c>
    </row>
    <row r="406" spans="16:17" x14ac:dyDescent="0.2">
      <c r="P406" s="26" t="str">
        <f t="shared" si="42"/>
        <v/>
      </c>
      <c r="Q406" s="26" t="str">
        <f t="shared" si="43"/>
        <v/>
      </c>
    </row>
    <row r="407" spans="16:17" x14ac:dyDescent="0.2">
      <c r="P407" s="26" t="str">
        <f t="shared" si="42"/>
        <v/>
      </c>
      <c r="Q407" s="26" t="str">
        <f t="shared" si="43"/>
        <v/>
      </c>
    </row>
    <row r="408" spans="16:17" x14ac:dyDescent="0.2">
      <c r="P408" s="26" t="str">
        <f t="shared" si="42"/>
        <v/>
      </c>
      <c r="Q408" s="26" t="str">
        <f t="shared" si="43"/>
        <v/>
      </c>
    </row>
    <row r="409" spans="16:17" x14ac:dyDescent="0.2">
      <c r="P409" s="26" t="str">
        <f t="shared" si="42"/>
        <v/>
      </c>
      <c r="Q409" s="26" t="str">
        <f t="shared" si="43"/>
        <v/>
      </c>
    </row>
    <row r="410" spans="16:17" x14ac:dyDescent="0.2">
      <c r="P410" s="26" t="str">
        <f t="shared" si="42"/>
        <v/>
      </c>
      <c r="Q410" s="26" t="str">
        <f t="shared" si="43"/>
        <v/>
      </c>
    </row>
    <row r="411" spans="16:17" x14ac:dyDescent="0.2">
      <c r="P411" s="26" t="str">
        <f t="shared" si="42"/>
        <v/>
      </c>
      <c r="Q411" s="26" t="str">
        <f t="shared" si="43"/>
        <v/>
      </c>
    </row>
    <row r="412" spans="16:17" x14ac:dyDescent="0.2">
      <c r="P412" s="26" t="str">
        <f t="shared" si="42"/>
        <v/>
      </c>
      <c r="Q412" s="26" t="str">
        <f t="shared" si="43"/>
        <v/>
      </c>
    </row>
    <row r="413" spans="16:17" x14ac:dyDescent="0.2">
      <c r="P413" s="26" t="str">
        <f t="shared" si="42"/>
        <v/>
      </c>
      <c r="Q413" s="26" t="str">
        <f t="shared" si="43"/>
        <v/>
      </c>
    </row>
    <row r="414" spans="16:17" x14ac:dyDescent="0.2">
      <c r="P414" s="26" t="str">
        <f t="shared" si="42"/>
        <v/>
      </c>
      <c r="Q414" s="26" t="str">
        <f t="shared" si="43"/>
        <v/>
      </c>
    </row>
    <row r="415" spans="16:17" x14ac:dyDescent="0.2">
      <c r="P415" s="26" t="str">
        <f t="shared" si="42"/>
        <v/>
      </c>
      <c r="Q415" s="26" t="str">
        <f t="shared" si="43"/>
        <v/>
      </c>
    </row>
    <row r="416" spans="16:17" x14ac:dyDescent="0.2">
      <c r="P416" s="26" t="str">
        <f t="shared" si="42"/>
        <v/>
      </c>
      <c r="Q416" s="26" t="str">
        <f t="shared" si="43"/>
        <v/>
      </c>
    </row>
    <row r="417" spans="16:17" x14ac:dyDescent="0.2">
      <c r="P417" s="26" t="str">
        <f t="shared" si="42"/>
        <v/>
      </c>
      <c r="Q417" s="26" t="str">
        <f t="shared" si="43"/>
        <v/>
      </c>
    </row>
    <row r="418" spans="16:17" x14ac:dyDescent="0.2">
      <c r="P418" s="26" t="str">
        <f t="shared" si="42"/>
        <v/>
      </c>
      <c r="Q418" s="26" t="str">
        <f t="shared" si="43"/>
        <v/>
      </c>
    </row>
    <row r="419" spans="16:17" x14ac:dyDescent="0.2">
      <c r="P419" s="26" t="str">
        <f t="shared" si="42"/>
        <v/>
      </c>
      <c r="Q419" s="26" t="str">
        <f t="shared" si="43"/>
        <v/>
      </c>
    </row>
    <row r="420" spans="16:17" x14ac:dyDescent="0.2">
      <c r="P420" s="26" t="str">
        <f t="shared" si="42"/>
        <v/>
      </c>
      <c r="Q420" s="26" t="str">
        <f t="shared" si="43"/>
        <v/>
      </c>
    </row>
    <row r="421" spans="16:17" x14ac:dyDescent="0.2">
      <c r="P421" s="26" t="str">
        <f t="shared" si="42"/>
        <v/>
      </c>
      <c r="Q421" s="26" t="str">
        <f t="shared" si="43"/>
        <v/>
      </c>
    </row>
    <row r="422" spans="16:17" x14ac:dyDescent="0.2">
      <c r="P422" s="26" t="str">
        <f t="shared" si="42"/>
        <v/>
      </c>
      <c r="Q422" s="26" t="str">
        <f t="shared" si="43"/>
        <v/>
      </c>
    </row>
    <row r="423" spans="16:17" x14ac:dyDescent="0.2">
      <c r="P423" s="26" t="str">
        <f t="shared" si="42"/>
        <v/>
      </c>
      <c r="Q423" s="26" t="str">
        <f t="shared" si="43"/>
        <v/>
      </c>
    </row>
    <row r="424" spans="16:17" x14ac:dyDescent="0.2">
      <c r="P424" s="26" t="str">
        <f t="shared" si="42"/>
        <v/>
      </c>
      <c r="Q424" s="26" t="str">
        <f t="shared" si="43"/>
        <v/>
      </c>
    </row>
    <row r="425" spans="16:17" x14ac:dyDescent="0.2">
      <c r="P425" s="26" t="str">
        <f t="shared" si="42"/>
        <v/>
      </c>
      <c r="Q425" s="26" t="str">
        <f t="shared" si="43"/>
        <v/>
      </c>
    </row>
    <row r="426" spans="16:17" x14ac:dyDescent="0.2">
      <c r="P426" s="26" t="str">
        <f t="shared" si="42"/>
        <v/>
      </c>
      <c r="Q426" s="26" t="str">
        <f t="shared" si="43"/>
        <v/>
      </c>
    </row>
    <row r="427" spans="16:17" x14ac:dyDescent="0.2">
      <c r="P427" s="26" t="str">
        <f t="shared" si="42"/>
        <v/>
      </c>
      <c r="Q427" s="26" t="str">
        <f t="shared" si="43"/>
        <v/>
      </c>
    </row>
    <row r="428" spans="16:17" x14ac:dyDescent="0.2">
      <c r="P428" s="26" t="str">
        <f t="shared" si="42"/>
        <v/>
      </c>
      <c r="Q428" s="26" t="str">
        <f t="shared" si="43"/>
        <v/>
      </c>
    </row>
    <row r="429" spans="16:17" x14ac:dyDescent="0.2">
      <c r="P429" s="26" t="str">
        <f t="shared" si="42"/>
        <v/>
      </c>
      <c r="Q429" s="26" t="str">
        <f t="shared" si="43"/>
        <v/>
      </c>
    </row>
    <row r="430" spans="16:17" x14ac:dyDescent="0.2">
      <c r="P430" s="26" t="str">
        <f t="shared" si="42"/>
        <v/>
      </c>
      <c r="Q430" s="26" t="str">
        <f t="shared" si="43"/>
        <v/>
      </c>
    </row>
    <row r="431" spans="16:17" x14ac:dyDescent="0.2">
      <c r="P431" s="26" t="str">
        <f t="shared" si="42"/>
        <v/>
      </c>
      <c r="Q431" s="26" t="str">
        <f t="shared" si="43"/>
        <v/>
      </c>
    </row>
    <row r="432" spans="16:17" x14ac:dyDescent="0.2">
      <c r="P432" s="26" t="str">
        <f t="shared" si="42"/>
        <v/>
      </c>
      <c r="Q432" s="26" t="str">
        <f t="shared" si="43"/>
        <v/>
      </c>
    </row>
    <row r="433" spans="16:17" x14ac:dyDescent="0.2">
      <c r="P433" s="26" t="str">
        <f t="shared" si="42"/>
        <v/>
      </c>
      <c r="Q433" s="26" t="str">
        <f t="shared" si="43"/>
        <v/>
      </c>
    </row>
    <row r="434" spans="16:17" x14ac:dyDescent="0.2">
      <c r="P434" s="26" t="str">
        <f t="shared" si="42"/>
        <v/>
      </c>
      <c r="Q434" s="26" t="str">
        <f t="shared" si="43"/>
        <v/>
      </c>
    </row>
    <row r="435" spans="16:17" x14ac:dyDescent="0.2">
      <c r="P435" s="26" t="str">
        <f t="shared" si="42"/>
        <v/>
      </c>
      <c r="Q435" s="26" t="str">
        <f t="shared" si="43"/>
        <v/>
      </c>
    </row>
    <row r="436" spans="16:17" x14ac:dyDescent="0.2">
      <c r="P436" s="26" t="str">
        <f t="shared" si="42"/>
        <v/>
      </c>
      <c r="Q436" s="26" t="str">
        <f t="shared" si="43"/>
        <v/>
      </c>
    </row>
    <row r="437" spans="16:17" x14ac:dyDescent="0.2">
      <c r="P437" s="26" t="str">
        <f t="shared" si="42"/>
        <v/>
      </c>
      <c r="Q437" s="26" t="str">
        <f t="shared" si="43"/>
        <v/>
      </c>
    </row>
    <row r="438" spans="16:17" x14ac:dyDescent="0.2">
      <c r="P438" s="26" t="str">
        <f t="shared" si="42"/>
        <v/>
      </c>
      <c r="Q438" s="26" t="str">
        <f t="shared" si="43"/>
        <v/>
      </c>
    </row>
    <row r="439" spans="16:17" x14ac:dyDescent="0.2">
      <c r="P439" s="26" t="str">
        <f t="shared" si="42"/>
        <v/>
      </c>
      <c r="Q439" s="26" t="str">
        <f t="shared" si="43"/>
        <v/>
      </c>
    </row>
    <row r="440" spans="16:17" x14ac:dyDescent="0.2">
      <c r="P440" s="26" t="str">
        <f t="shared" si="42"/>
        <v/>
      </c>
      <c r="Q440" s="26" t="str">
        <f t="shared" si="43"/>
        <v/>
      </c>
    </row>
    <row r="441" spans="16:17" x14ac:dyDescent="0.2">
      <c r="P441" s="26" t="str">
        <f t="shared" ref="P441:P504" si="44">IF(K441=$C$8,ROW(),"")</f>
        <v/>
      </c>
      <c r="Q441" s="26" t="str">
        <f t="shared" ref="Q441:Q504" si="45">IF(K441=$C$10,ROW(),"")</f>
        <v/>
      </c>
    </row>
    <row r="442" spans="16:17" x14ac:dyDescent="0.2">
      <c r="P442" s="26" t="str">
        <f t="shared" si="44"/>
        <v/>
      </c>
      <c r="Q442" s="26" t="str">
        <f t="shared" si="45"/>
        <v/>
      </c>
    </row>
    <row r="443" spans="16:17" x14ac:dyDescent="0.2">
      <c r="P443" s="26" t="str">
        <f t="shared" si="44"/>
        <v/>
      </c>
      <c r="Q443" s="26" t="str">
        <f t="shared" si="45"/>
        <v/>
      </c>
    </row>
    <row r="444" spans="16:17" x14ac:dyDescent="0.2">
      <c r="P444" s="26" t="str">
        <f t="shared" si="44"/>
        <v/>
      </c>
      <c r="Q444" s="26" t="str">
        <f t="shared" si="45"/>
        <v/>
      </c>
    </row>
    <row r="445" spans="16:17" x14ac:dyDescent="0.2">
      <c r="P445" s="26" t="str">
        <f t="shared" si="44"/>
        <v/>
      </c>
      <c r="Q445" s="26" t="str">
        <f t="shared" si="45"/>
        <v/>
      </c>
    </row>
    <row r="446" spans="16:17" x14ac:dyDescent="0.2">
      <c r="P446" s="26" t="str">
        <f t="shared" si="44"/>
        <v/>
      </c>
      <c r="Q446" s="26" t="str">
        <f t="shared" si="45"/>
        <v/>
      </c>
    </row>
    <row r="447" spans="16:17" x14ac:dyDescent="0.2">
      <c r="P447" s="26" t="str">
        <f t="shared" si="44"/>
        <v/>
      </c>
      <c r="Q447" s="26" t="str">
        <f t="shared" si="45"/>
        <v/>
      </c>
    </row>
    <row r="448" spans="16:17" x14ac:dyDescent="0.2">
      <c r="P448" s="26" t="str">
        <f t="shared" si="44"/>
        <v/>
      </c>
      <c r="Q448" s="26" t="str">
        <f t="shared" si="45"/>
        <v/>
      </c>
    </row>
    <row r="449" spans="16:17" x14ac:dyDescent="0.2">
      <c r="P449" s="26" t="str">
        <f t="shared" si="44"/>
        <v/>
      </c>
      <c r="Q449" s="26" t="str">
        <f t="shared" si="45"/>
        <v/>
      </c>
    </row>
    <row r="450" spans="16:17" x14ac:dyDescent="0.2">
      <c r="P450" s="26" t="str">
        <f t="shared" si="44"/>
        <v/>
      </c>
      <c r="Q450" s="26" t="str">
        <f t="shared" si="45"/>
        <v/>
      </c>
    </row>
    <row r="451" spans="16:17" x14ac:dyDescent="0.2">
      <c r="P451" s="26" t="str">
        <f t="shared" si="44"/>
        <v/>
      </c>
      <c r="Q451" s="26" t="str">
        <f t="shared" si="45"/>
        <v/>
      </c>
    </row>
    <row r="452" spans="16:17" x14ac:dyDescent="0.2">
      <c r="P452" s="26" t="str">
        <f t="shared" si="44"/>
        <v/>
      </c>
      <c r="Q452" s="26" t="str">
        <f t="shared" si="45"/>
        <v/>
      </c>
    </row>
    <row r="453" spans="16:17" x14ac:dyDescent="0.2">
      <c r="P453" s="26" t="str">
        <f t="shared" si="44"/>
        <v/>
      </c>
      <c r="Q453" s="26" t="str">
        <f t="shared" si="45"/>
        <v/>
      </c>
    </row>
    <row r="454" spans="16:17" x14ac:dyDescent="0.2">
      <c r="P454" s="26" t="str">
        <f t="shared" si="44"/>
        <v/>
      </c>
      <c r="Q454" s="26" t="str">
        <f t="shared" si="45"/>
        <v/>
      </c>
    </row>
    <row r="455" spans="16:17" x14ac:dyDescent="0.2">
      <c r="P455" s="26" t="str">
        <f t="shared" si="44"/>
        <v/>
      </c>
      <c r="Q455" s="26" t="str">
        <f t="shared" si="45"/>
        <v/>
      </c>
    </row>
    <row r="456" spans="16:17" x14ac:dyDescent="0.2">
      <c r="P456" s="26" t="str">
        <f t="shared" si="44"/>
        <v/>
      </c>
      <c r="Q456" s="26" t="str">
        <f t="shared" si="45"/>
        <v/>
      </c>
    </row>
    <row r="457" spans="16:17" x14ac:dyDescent="0.2">
      <c r="P457" s="26" t="str">
        <f t="shared" si="44"/>
        <v/>
      </c>
      <c r="Q457" s="26" t="str">
        <f t="shared" si="45"/>
        <v/>
      </c>
    </row>
    <row r="458" spans="16:17" x14ac:dyDescent="0.2">
      <c r="P458" s="26" t="str">
        <f t="shared" si="44"/>
        <v/>
      </c>
      <c r="Q458" s="26" t="str">
        <f t="shared" si="45"/>
        <v/>
      </c>
    </row>
    <row r="459" spans="16:17" x14ac:dyDescent="0.2">
      <c r="P459" s="26" t="str">
        <f t="shared" si="44"/>
        <v/>
      </c>
      <c r="Q459" s="26" t="str">
        <f t="shared" si="45"/>
        <v/>
      </c>
    </row>
    <row r="460" spans="16:17" x14ac:dyDescent="0.2">
      <c r="P460" s="26" t="str">
        <f t="shared" si="44"/>
        <v/>
      </c>
      <c r="Q460" s="26" t="str">
        <f t="shared" si="45"/>
        <v/>
      </c>
    </row>
    <row r="461" spans="16:17" x14ac:dyDescent="0.2">
      <c r="P461" s="26" t="str">
        <f t="shared" si="44"/>
        <v/>
      </c>
      <c r="Q461" s="26" t="str">
        <f t="shared" si="45"/>
        <v/>
      </c>
    </row>
    <row r="462" spans="16:17" x14ac:dyDescent="0.2">
      <c r="P462" s="26" t="str">
        <f t="shared" si="44"/>
        <v/>
      </c>
      <c r="Q462" s="26" t="str">
        <f t="shared" si="45"/>
        <v/>
      </c>
    </row>
    <row r="463" spans="16:17" x14ac:dyDescent="0.2">
      <c r="P463" s="26" t="str">
        <f t="shared" si="44"/>
        <v/>
      </c>
      <c r="Q463" s="26" t="str">
        <f t="shared" si="45"/>
        <v/>
      </c>
    </row>
    <row r="464" spans="16:17" x14ac:dyDescent="0.2">
      <c r="P464" s="26" t="str">
        <f t="shared" si="44"/>
        <v/>
      </c>
      <c r="Q464" s="26" t="str">
        <f t="shared" si="45"/>
        <v/>
      </c>
    </row>
    <row r="465" spans="16:17" x14ac:dyDescent="0.2">
      <c r="P465" s="26" t="str">
        <f t="shared" si="44"/>
        <v/>
      </c>
      <c r="Q465" s="26" t="str">
        <f t="shared" si="45"/>
        <v/>
      </c>
    </row>
    <row r="466" spans="16:17" x14ac:dyDescent="0.2">
      <c r="P466" s="26" t="str">
        <f t="shared" si="44"/>
        <v/>
      </c>
      <c r="Q466" s="26" t="str">
        <f t="shared" si="45"/>
        <v/>
      </c>
    </row>
    <row r="467" spans="16:17" x14ac:dyDescent="0.2">
      <c r="P467" s="26" t="str">
        <f t="shared" si="44"/>
        <v/>
      </c>
      <c r="Q467" s="26" t="str">
        <f t="shared" si="45"/>
        <v/>
      </c>
    </row>
    <row r="468" spans="16:17" x14ac:dyDescent="0.2">
      <c r="P468" s="26" t="str">
        <f t="shared" si="44"/>
        <v/>
      </c>
      <c r="Q468" s="26" t="str">
        <f t="shared" si="45"/>
        <v/>
      </c>
    </row>
    <row r="469" spans="16:17" x14ac:dyDescent="0.2">
      <c r="P469" s="26" t="str">
        <f t="shared" si="44"/>
        <v/>
      </c>
      <c r="Q469" s="26" t="str">
        <f t="shared" si="45"/>
        <v/>
      </c>
    </row>
    <row r="470" spans="16:17" x14ac:dyDescent="0.2">
      <c r="P470" s="26" t="str">
        <f t="shared" si="44"/>
        <v/>
      </c>
      <c r="Q470" s="26" t="str">
        <f t="shared" si="45"/>
        <v/>
      </c>
    </row>
    <row r="471" spans="16:17" x14ac:dyDescent="0.2">
      <c r="P471" s="26" t="str">
        <f t="shared" si="44"/>
        <v/>
      </c>
      <c r="Q471" s="26" t="str">
        <f t="shared" si="45"/>
        <v/>
      </c>
    </row>
    <row r="472" spans="16:17" x14ac:dyDescent="0.2">
      <c r="P472" s="26" t="str">
        <f t="shared" si="44"/>
        <v/>
      </c>
      <c r="Q472" s="26" t="str">
        <f t="shared" si="45"/>
        <v/>
      </c>
    </row>
    <row r="473" spans="16:17" x14ac:dyDescent="0.2">
      <c r="P473" s="26" t="str">
        <f t="shared" si="44"/>
        <v/>
      </c>
      <c r="Q473" s="26" t="str">
        <f t="shared" si="45"/>
        <v/>
      </c>
    </row>
    <row r="474" spans="16:17" x14ac:dyDescent="0.2">
      <c r="P474" s="26" t="str">
        <f t="shared" si="44"/>
        <v/>
      </c>
      <c r="Q474" s="26" t="str">
        <f t="shared" si="45"/>
        <v/>
      </c>
    </row>
    <row r="475" spans="16:17" x14ac:dyDescent="0.2">
      <c r="P475" s="26" t="str">
        <f t="shared" si="44"/>
        <v/>
      </c>
      <c r="Q475" s="26" t="str">
        <f t="shared" si="45"/>
        <v/>
      </c>
    </row>
    <row r="476" spans="16:17" x14ac:dyDescent="0.2">
      <c r="P476" s="26" t="str">
        <f t="shared" si="44"/>
        <v/>
      </c>
      <c r="Q476" s="26" t="str">
        <f t="shared" si="45"/>
        <v/>
      </c>
    </row>
    <row r="477" spans="16:17" x14ac:dyDescent="0.2">
      <c r="P477" s="26" t="str">
        <f t="shared" si="44"/>
        <v/>
      </c>
      <c r="Q477" s="26" t="str">
        <f t="shared" si="45"/>
        <v/>
      </c>
    </row>
    <row r="478" spans="16:17" x14ac:dyDescent="0.2">
      <c r="P478" s="26" t="str">
        <f t="shared" si="44"/>
        <v/>
      </c>
      <c r="Q478" s="26" t="str">
        <f t="shared" si="45"/>
        <v/>
      </c>
    </row>
    <row r="479" spans="16:17" x14ac:dyDescent="0.2">
      <c r="P479" s="26" t="str">
        <f t="shared" si="44"/>
        <v/>
      </c>
      <c r="Q479" s="26" t="str">
        <f t="shared" si="45"/>
        <v/>
      </c>
    </row>
    <row r="480" spans="16:17" x14ac:dyDescent="0.2">
      <c r="P480" s="26" t="str">
        <f t="shared" si="44"/>
        <v/>
      </c>
      <c r="Q480" s="26" t="str">
        <f t="shared" si="45"/>
        <v/>
      </c>
    </row>
    <row r="481" spans="16:26" x14ac:dyDescent="0.2">
      <c r="P481" s="26" t="str">
        <f t="shared" si="44"/>
        <v/>
      </c>
      <c r="Q481" s="26" t="str">
        <f t="shared" si="45"/>
        <v/>
      </c>
    </row>
    <row r="482" spans="16:26" x14ac:dyDescent="0.2">
      <c r="P482" s="26" t="str">
        <f t="shared" si="44"/>
        <v/>
      </c>
      <c r="Q482" s="26" t="str">
        <f t="shared" si="45"/>
        <v/>
      </c>
    </row>
    <row r="483" spans="16:26" x14ac:dyDescent="0.2">
      <c r="P483" s="26" t="str">
        <f t="shared" si="44"/>
        <v/>
      </c>
      <c r="Q483" s="26" t="str">
        <f t="shared" si="45"/>
        <v/>
      </c>
    </row>
    <row r="484" spans="16:26" x14ac:dyDescent="0.2">
      <c r="P484" s="26" t="str">
        <f t="shared" si="44"/>
        <v/>
      </c>
      <c r="Q484" s="26" t="str">
        <f t="shared" si="45"/>
        <v/>
      </c>
    </row>
    <row r="485" spans="16:26" x14ac:dyDescent="0.2">
      <c r="P485" s="26" t="str">
        <f t="shared" si="44"/>
        <v/>
      </c>
      <c r="Q485" s="26" t="str">
        <f t="shared" si="45"/>
        <v/>
      </c>
    </row>
    <row r="486" spans="16:26" x14ac:dyDescent="0.2">
      <c r="P486" s="26" t="str">
        <f t="shared" si="44"/>
        <v/>
      </c>
      <c r="Q486" s="26" t="str">
        <f t="shared" si="45"/>
        <v/>
      </c>
    </row>
    <row r="487" spans="16:26" ht="14" x14ac:dyDescent="0.2">
      <c r="P487" s="26" t="str">
        <f t="shared" si="44"/>
        <v/>
      </c>
      <c r="Q487" s="26" t="str">
        <f t="shared" si="45"/>
        <v/>
      </c>
      <c r="T487" s="68"/>
      <c r="U487" s="68"/>
      <c r="V487" s="68"/>
      <c r="W487" s="68"/>
      <c r="X487" s="68"/>
      <c r="Y487" s="68"/>
      <c r="Z487" s="68"/>
    </row>
    <row r="488" spans="16:26" ht="14" x14ac:dyDescent="0.2">
      <c r="P488" s="26" t="str">
        <f t="shared" si="44"/>
        <v/>
      </c>
      <c r="Q488" s="26" t="str">
        <f t="shared" si="45"/>
        <v/>
      </c>
      <c r="T488" s="68"/>
      <c r="U488" s="68"/>
      <c r="V488" s="68"/>
      <c r="W488" s="68"/>
      <c r="X488" s="68"/>
      <c r="Y488" s="68"/>
      <c r="Z488" s="68"/>
    </row>
    <row r="489" spans="16:26" ht="14" x14ac:dyDescent="0.2">
      <c r="P489" s="26" t="str">
        <f t="shared" si="44"/>
        <v/>
      </c>
      <c r="Q489" s="26" t="str">
        <f t="shared" si="45"/>
        <v/>
      </c>
      <c r="T489" s="68"/>
      <c r="U489" s="68"/>
      <c r="V489" s="68"/>
      <c r="W489" s="68"/>
      <c r="X489" s="68"/>
      <c r="Y489" s="68"/>
      <c r="Z489" s="68"/>
    </row>
    <row r="490" spans="16:26" ht="14" x14ac:dyDescent="0.2">
      <c r="P490" s="26" t="str">
        <f t="shared" si="44"/>
        <v/>
      </c>
      <c r="Q490" s="26" t="str">
        <f t="shared" si="45"/>
        <v/>
      </c>
      <c r="T490" s="68"/>
      <c r="U490" s="68"/>
      <c r="V490" s="68"/>
      <c r="W490" s="68"/>
      <c r="X490" s="68"/>
      <c r="Y490" s="68"/>
      <c r="Z490" s="68"/>
    </row>
    <row r="491" spans="16:26" ht="14" x14ac:dyDescent="0.2">
      <c r="P491" s="26" t="str">
        <f t="shared" si="44"/>
        <v/>
      </c>
      <c r="Q491" s="26" t="str">
        <f t="shared" si="45"/>
        <v/>
      </c>
      <c r="T491" s="68"/>
      <c r="U491" s="68"/>
      <c r="V491" s="68"/>
      <c r="W491" s="68"/>
      <c r="X491" s="68"/>
      <c r="Y491" s="68"/>
      <c r="Z491" s="68"/>
    </row>
    <row r="492" spans="16:26" ht="14" x14ac:dyDescent="0.2">
      <c r="P492" s="26" t="str">
        <f t="shared" si="44"/>
        <v/>
      </c>
      <c r="Q492" s="26" t="str">
        <f t="shared" si="45"/>
        <v/>
      </c>
      <c r="T492" s="68"/>
      <c r="U492" s="68"/>
      <c r="V492" s="68"/>
      <c r="W492" s="68"/>
      <c r="X492" s="68"/>
      <c r="Y492" s="68"/>
      <c r="Z492" s="68"/>
    </row>
    <row r="493" spans="16:26" ht="14" x14ac:dyDescent="0.2">
      <c r="P493" s="26" t="str">
        <f t="shared" si="44"/>
        <v/>
      </c>
      <c r="Q493" s="26" t="str">
        <f t="shared" si="45"/>
        <v/>
      </c>
      <c r="T493" s="68"/>
      <c r="U493" s="68"/>
      <c r="V493" s="68"/>
      <c r="W493" s="68"/>
      <c r="X493" s="68"/>
      <c r="Y493" s="68"/>
      <c r="Z493" s="68"/>
    </row>
    <row r="494" spans="16:26" ht="14" x14ac:dyDescent="0.2">
      <c r="P494" s="26" t="str">
        <f t="shared" si="44"/>
        <v/>
      </c>
      <c r="Q494" s="26" t="str">
        <f t="shared" si="45"/>
        <v/>
      </c>
      <c r="T494" s="68"/>
      <c r="U494" s="68"/>
      <c r="V494" s="68"/>
      <c r="W494" s="68"/>
      <c r="X494" s="68"/>
      <c r="Y494" s="68"/>
      <c r="Z494" s="68"/>
    </row>
    <row r="495" spans="16:26" ht="14" x14ac:dyDescent="0.2">
      <c r="P495" s="26" t="str">
        <f t="shared" si="44"/>
        <v/>
      </c>
      <c r="Q495" s="26" t="str">
        <f t="shared" si="45"/>
        <v/>
      </c>
      <c r="T495" s="68"/>
      <c r="U495" s="68"/>
      <c r="V495" s="68"/>
      <c r="W495" s="68"/>
      <c r="X495" s="68"/>
      <c r="Y495" s="68"/>
      <c r="Z495" s="68"/>
    </row>
    <row r="496" spans="16:26" ht="14" x14ac:dyDescent="0.2">
      <c r="P496" s="26" t="str">
        <f t="shared" si="44"/>
        <v/>
      </c>
      <c r="Q496" s="26" t="str">
        <f t="shared" si="45"/>
        <v/>
      </c>
      <c r="T496" s="68"/>
      <c r="U496" s="68"/>
      <c r="V496" s="68"/>
      <c r="W496" s="68"/>
      <c r="X496" s="68"/>
      <c r="Y496" s="68"/>
      <c r="Z496" s="68"/>
    </row>
    <row r="497" spans="16:27" ht="14" x14ac:dyDescent="0.2">
      <c r="P497" s="26" t="str">
        <f t="shared" si="44"/>
        <v/>
      </c>
      <c r="Q497" s="26" t="str">
        <f t="shared" si="45"/>
        <v/>
      </c>
      <c r="T497" s="68"/>
      <c r="U497" s="68"/>
      <c r="V497" s="68"/>
      <c r="W497" s="68"/>
      <c r="X497" s="68"/>
      <c r="Y497" s="68"/>
      <c r="Z497" s="68"/>
    </row>
    <row r="498" spans="16:27" ht="14" x14ac:dyDescent="0.2">
      <c r="P498" s="26" t="str">
        <f t="shared" si="44"/>
        <v/>
      </c>
      <c r="Q498" s="26" t="str">
        <f t="shared" si="45"/>
        <v/>
      </c>
      <c r="T498" s="68"/>
      <c r="U498" s="68"/>
      <c r="V498" s="68"/>
      <c r="W498" s="68"/>
      <c r="X498" s="68"/>
      <c r="Y498" s="68"/>
      <c r="Z498" s="68"/>
    </row>
    <row r="499" spans="16:27" ht="14" x14ac:dyDescent="0.2">
      <c r="P499" s="26" t="str">
        <f t="shared" si="44"/>
        <v/>
      </c>
      <c r="Q499" s="26" t="str">
        <f t="shared" si="45"/>
        <v/>
      </c>
      <c r="T499" s="68"/>
      <c r="U499" s="68"/>
      <c r="V499" s="68"/>
      <c r="W499" s="68"/>
      <c r="X499" s="68"/>
      <c r="Y499" s="68"/>
      <c r="Z499" s="68"/>
    </row>
    <row r="500" spans="16:27" ht="14" x14ac:dyDescent="0.2">
      <c r="P500" s="26" t="str">
        <f t="shared" si="44"/>
        <v/>
      </c>
      <c r="Q500" s="26" t="str">
        <f t="shared" si="45"/>
        <v/>
      </c>
      <c r="T500" s="68"/>
      <c r="U500" s="68"/>
      <c r="V500" s="68"/>
      <c r="W500" s="68"/>
      <c r="X500" s="68"/>
      <c r="Y500" s="68"/>
      <c r="Z500" s="68"/>
    </row>
    <row r="501" spans="16:27" ht="14" x14ac:dyDescent="0.2">
      <c r="P501" s="26" t="str">
        <f t="shared" si="44"/>
        <v/>
      </c>
      <c r="Q501" s="26" t="str">
        <f t="shared" si="45"/>
        <v/>
      </c>
      <c r="T501" s="68"/>
      <c r="U501" s="68"/>
      <c r="V501" s="68"/>
      <c r="W501" s="68"/>
      <c r="X501" s="68"/>
      <c r="Y501" s="68"/>
      <c r="Z501" s="68"/>
    </row>
    <row r="502" spans="16:27" ht="14" x14ac:dyDescent="0.2">
      <c r="P502" s="26" t="str">
        <f t="shared" si="44"/>
        <v/>
      </c>
      <c r="Q502" s="26" t="str">
        <f t="shared" si="45"/>
        <v/>
      </c>
      <c r="T502" s="68"/>
      <c r="U502" s="68"/>
      <c r="V502" s="68"/>
      <c r="W502" s="68"/>
      <c r="X502" s="68"/>
      <c r="Y502" s="68"/>
      <c r="Z502" s="68"/>
    </row>
    <row r="503" spans="16:27" ht="14" x14ac:dyDescent="0.2">
      <c r="P503" s="26" t="str">
        <f t="shared" si="44"/>
        <v/>
      </c>
      <c r="Q503" s="26" t="str">
        <f t="shared" si="45"/>
        <v/>
      </c>
      <c r="T503" s="68"/>
      <c r="U503" s="68"/>
      <c r="V503" s="68"/>
      <c r="W503" s="68"/>
      <c r="X503" s="68"/>
      <c r="Y503" s="68"/>
      <c r="Z503" s="68"/>
    </row>
    <row r="504" spans="16:27" ht="14" x14ac:dyDescent="0.2">
      <c r="P504" s="26" t="str">
        <f t="shared" si="44"/>
        <v/>
      </c>
      <c r="Q504" s="26" t="str">
        <f t="shared" si="45"/>
        <v/>
      </c>
      <c r="T504" s="68"/>
      <c r="U504" s="68"/>
      <c r="V504" s="68"/>
      <c r="W504" s="68"/>
      <c r="X504" s="68"/>
      <c r="Y504" s="68"/>
      <c r="Z504" s="68"/>
    </row>
    <row r="505" spans="16:27" ht="14" x14ac:dyDescent="0.2">
      <c r="P505" s="26" t="str">
        <f t="shared" ref="P505:P568" si="46">IF(K505=$C$8,ROW(),"")</f>
        <v/>
      </c>
      <c r="Q505" s="26" t="str">
        <f t="shared" ref="Q505:Q568" si="47">IF(K505=$C$10,ROW(),"")</f>
        <v/>
      </c>
      <c r="T505" s="68"/>
      <c r="U505" s="68"/>
      <c r="V505" s="68"/>
      <c r="W505" s="68"/>
      <c r="X505" s="68"/>
      <c r="Y505" s="68"/>
      <c r="Z505" s="68"/>
    </row>
    <row r="506" spans="16:27" ht="14" x14ac:dyDescent="0.2">
      <c r="P506" s="26" t="str">
        <f t="shared" si="46"/>
        <v/>
      </c>
      <c r="Q506" s="26" t="str">
        <f t="shared" si="47"/>
        <v/>
      </c>
      <c r="T506" s="68"/>
      <c r="U506" s="68"/>
      <c r="V506" s="68"/>
      <c r="W506" s="68"/>
      <c r="X506" s="68"/>
      <c r="Y506" s="68"/>
      <c r="Z506" s="68"/>
    </row>
    <row r="507" spans="16:27" ht="14" x14ac:dyDescent="0.2">
      <c r="P507" s="26" t="str">
        <f t="shared" si="46"/>
        <v/>
      </c>
      <c r="Q507" s="26" t="str">
        <f t="shared" si="47"/>
        <v/>
      </c>
      <c r="T507" s="68"/>
      <c r="U507" s="68"/>
      <c r="V507" s="68"/>
      <c r="W507" s="68"/>
      <c r="X507" s="68"/>
      <c r="Y507" s="68"/>
      <c r="Z507" s="68"/>
      <c r="AA507" s="68"/>
    </row>
    <row r="508" spans="16:27" ht="14" x14ac:dyDescent="0.2">
      <c r="P508" s="26" t="str">
        <f t="shared" si="46"/>
        <v/>
      </c>
      <c r="Q508" s="26" t="str">
        <f t="shared" si="47"/>
        <v/>
      </c>
      <c r="T508" s="68"/>
      <c r="U508" s="68"/>
      <c r="V508" s="68"/>
      <c r="W508" s="68"/>
      <c r="X508" s="68"/>
      <c r="Y508" s="68"/>
      <c r="Z508" s="68"/>
      <c r="AA508" s="68"/>
    </row>
    <row r="509" spans="16:27" ht="14" x14ac:dyDescent="0.2">
      <c r="P509" s="26" t="str">
        <f t="shared" si="46"/>
        <v/>
      </c>
      <c r="Q509" s="26" t="str">
        <f t="shared" si="47"/>
        <v/>
      </c>
      <c r="T509" s="68"/>
      <c r="U509" s="68"/>
      <c r="V509" s="68"/>
      <c r="W509" s="68"/>
      <c r="X509" s="68"/>
      <c r="Y509" s="68"/>
      <c r="Z509" s="68"/>
      <c r="AA509" s="68"/>
    </row>
    <row r="510" spans="16:27" ht="14" x14ac:dyDescent="0.2">
      <c r="P510" s="26" t="str">
        <f t="shared" si="46"/>
        <v/>
      </c>
      <c r="Q510" s="26" t="str">
        <f t="shared" si="47"/>
        <v/>
      </c>
      <c r="T510" s="68"/>
      <c r="U510" s="68"/>
      <c r="V510" s="68"/>
      <c r="W510" s="68"/>
      <c r="X510" s="68"/>
      <c r="Y510" s="68"/>
      <c r="Z510" s="68"/>
      <c r="AA510" s="68"/>
    </row>
    <row r="511" spans="16:27" ht="14" x14ac:dyDescent="0.2">
      <c r="P511" s="26" t="str">
        <f t="shared" si="46"/>
        <v/>
      </c>
      <c r="Q511" s="26" t="str">
        <f t="shared" si="47"/>
        <v/>
      </c>
      <c r="T511" s="68"/>
      <c r="U511" s="68"/>
      <c r="V511" s="68"/>
      <c r="W511" s="68"/>
      <c r="X511" s="68"/>
      <c r="Y511" s="68"/>
      <c r="Z511" s="68"/>
      <c r="AA511" s="68"/>
    </row>
    <row r="512" spans="16:27" ht="14" x14ac:dyDescent="0.2">
      <c r="P512" s="26" t="str">
        <f t="shared" si="46"/>
        <v/>
      </c>
      <c r="Q512" s="26" t="str">
        <f t="shared" si="47"/>
        <v/>
      </c>
      <c r="T512" s="68"/>
      <c r="U512" s="68"/>
      <c r="V512" s="68"/>
      <c r="W512" s="68"/>
      <c r="X512" s="68"/>
      <c r="Y512" s="68"/>
      <c r="Z512" s="68"/>
      <c r="AA512" s="68"/>
    </row>
    <row r="513" spans="16:27" ht="14" x14ac:dyDescent="0.2">
      <c r="P513" s="26" t="str">
        <f t="shared" si="46"/>
        <v/>
      </c>
      <c r="Q513" s="26" t="str">
        <f t="shared" si="47"/>
        <v/>
      </c>
      <c r="T513" s="68"/>
      <c r="U513" s="68"/>
      <c r="V513" s="68"/>
      <c r="W513" s="68"/>
      <c r="X513" s="68"/>
      <c r="Y513" s="68"/>
      <c r="Z513" s="68"/>
      <c r="AA513" s="68"/>
    </row>
    <row r="514" spans="16:27" ht="14" x14ac:dyDescent="0.2">
      <c r="P514" s="26" t="str">
        <f t="shared" si="46"/>
        <v/>
      </c>
      <c r="Q514" s="26" t="str">
        <f t="shared" si="47"/>
        <v/>
      </c>
      <c r="T514" s="68"/>
      <c r="U514" s="68"/>
      <c r="V514" s="68"/>
      <c r="W514" s="68"/>
      <c r="X514" s="68"/>
      <c r="Y514" s="68"/>
      <c r="Z514" s="68"/>
      <c r="AA514" s="68"/>
    </row>
    <row r="515" spans="16:27" ht="14" x14ac:dyDescent="0.2">
      <c r="P515" s="26" t="str">
        <f t="shared" si="46"/>
        <v/>
      </c>
      <c r="Q515" s="26" t="str">
        <f t="shared" si="47"/>
        <v/>
      </c>
      <c r="T515" s="68"/>
      <c r="U515" s="68"/>
      <c r="V515" s="68"/>
      <c r="W515" s="68"/>
      <c r="X515" s="68"/>
      <c r="Y515" s="68"/>
      <c r="Z515" s="68"/>
      <c r="AA515" s="68"/>
    </row>
    <row r="516" spans="16:27" ht="14" x14ac:dyDescent="0.2">
      <c r="P516" s="26" t="str">
        <f t="shared" si="46"/>
        <v/>
      </c>
      <c r="Q516" s="26" t="str">
        <f t="shared" si="47"/>
        <v/>
      </c>
      <c r="T516" s="68"/>
      <c r="U516" s="68"/>
      <c r="V516" s="68"/>
      <c r="W516" s="68"/>
      <c r="X516" s="68"/>
      <c r="Y516" s="68"/>
      <c r="Z516" s="68"/>
      <c r="AA516" s="68"/>
    </row>
    <row r="517" spans="16:27" ht="14" x14ac:dyDescent="0.2">
      <c r="P517" s="26" t="str">
        <f t="shared" si="46"/>
        <v/>
      </c>
      <c r="Q517" s="26" t="str">
        <f t="shared" si="47"/>
        <v/>
      </c>
      <c r="T517" s="68"/>
      <c r="U517" s="68"/>
      <c r="V517" s="68"/>
      <c r="W517" s="68"/>
      <c r="X517" s="68"/>
      <c r="Y517" s="68"/>
      <c r="Z517" s="68"/>
      <c r="AA517" s="68"/>
    </row>
    <row r="518" spans="16:27" ht="14" x14ac:dyDescent="0.2">
      <c r="P518" s="26" t="str">
        <f t="shared" si="46"/>
        <v/>
      </c>
      <c r="Q518" s="26" t="str">
        <f t="shared" si="47"/>
        <v/>
      </c>
      <c r="T518" s="68"/>
      <c r="U518" s="68"/>
      <c r="V518" s="68"/>
      <c r="W518" s="68"/>
      <c r="X518" s="68"/>
      <c r="Y518" s="68"/>
      <c r="Z518" s="68"/>
      <c r="AA518" s="68"/>
    </row>
    <row r="519" spans="16:27" ht="14" x14ac:dyDescent="0.2">
      <c r="P519" s="26" t="str">
        <f t="shared" si="46"/>
        <v/>
      </c>
      <c r="Q519" s="26" t="str">
        <f t="shared" si="47"/>
        <v/>
      </c>
      <c r="T519" s="68"/>
      <c r="U519" s="68"/>
      <c r="V519" s="68"/>
      <c r="W519" s="68"/>
      <c r="X519" s="68"/>
      <c r="Y519" s="68"/>
      <c r="Z519" s="68"/>
      <c r="AA519" s="68"/>
    </row>
    <row r="520" spans="16:27" ht="14" x14ac:dyDescent="0.2">
      <c r="P520" s="26" t="str">
        <f t="shared" si="46"/>
        <v/>
      </c>
      <c r="Q520" s="26" t="str">
        <f t="shared" si="47"/>
        <v/>
      </c>
      <c r="T520" s="68"/>
      <c r="U520" s="68"/>
      <c r="V520" s="68"/>
      <c r="W520" s="68"/>
      <c r="X520" s="68"/>
      <c r="Y520" s="68"/>
      <c r="Z520" s="68"/>
      <c r="AA520" s="68"/>
    </row>
    <row r="521" spans="16:27" ht="14" x14ac:dyDescent="0.2">
      <c r="P521" s="26" t="str">
        <f t="shared" si="46"/>
        <v/>
      </c>
      <c r="Q521" s="26" t="str">
        <f t="shared" si="47"/>
        <v/>
      </c>
      <c r="S521" s="68"/>
      <c r="T521" s="68"/>
      <c r="U521" s="68"/>
      <c r="V521" s="68"/>
      <c r="W521" s="68"/>
      <c r="X521" s="68"/>
      <c r="Y521" s="68"/>
      <c r="Z521" s="68"/>
      <c r="AA521" s="68"/>
    </row>
    <row r="522" spans="16:27" ht="14" x14ac:dyDescent="0.2">
      <c r="P522" s="26" t="str">
        <f t="shared" si="46"/>
        <v/>
      </c>
      <c r="Q522" s="26" t="str">
        <f t="shared" si="47"/>
        <v/>
      </c>
      <c r="S522" s="68"/>
      <c r="T522" s="68"/>
      <c r="U522" s="68"/>
      <c r="V522" s="68"/>
      <c r="W522" s="68"/>
      <c r="X522" s="68"/>
      <c r="Y522" s="68"/>
      <c r="Z522" s="68"/>
      <c r="AA522" s="68"/>
    </row>
    <row r="523" spans="16:27" ht="14" x14ac:dyDescent="0.2">
      <c r="P523" s="26" t="str">
        <f t="shared" si="46"/>
        <v/>
      </c>
      <c r="Q523" s="26" t="str">
        <f t="shared" si="47"/>
        <v/>
      </c>
      <c r="S523" s="68"/>
      <c r="T523" s="68"/>
      <c r="U523" s="68"/>
      <c r="V523" s="68"/>
      <c r="W523" s="68"/>
      <c r="X523" s="68"/>
      <c r="Y523" s="68"/>
      <c r="Z523" s="68"/>
      <c r="AA523" s="68"/>
    </row>
    <row r="524" spans="16:27" ht="14" x14ac:dyDescent="0.2">
      <c r="P524" s="26" t="str">
        <f t="shared" si="46"/>
        <v/>
      </c>
      <c r="Q524" s="26" t="str">
        <f t="shared" si="47"/>
        <v/>
      </c>
      <c r="S524" s="68"/>
      <c r="T524" s="68"/>
      <c r="U524" s="68"/>
      <c r="V524" s="68"/>
      <c r="W524" s="68"/>
      <c r="X524" s="68"/>
      <c r="Y524" s="68"/>
      <c r="Z524" s="68"/>
      <c r="AA524" s="68"/>
    </row>
    <row r="525" spans="16:27" ht="14" x14ac:dyDescent="0.2">
      <c r="P525" s="26" t="str">
        <f t="shared" si="46"/>
        <v/>
      </c>
      <c r="Q525" s="26" t="str">
        <f t="shared" si="47"/>
        <v/>
      </c>
      <c r="S525" s="68"/>
      <c r="T525" s="68"/>
      <c r="U525" s="68"/>
      <c r="V525" s="68"/>
      <c r="W525" s="68"/>
      <c r="X525" s="68"/>
      <c r="Y525" s="68"/>
      <c r="Z525" s="68"/>
      <c r="AA525" s="68"/>
    </row>
    <row r="526" spans="16:27" ht="14" x14ac:dyDescent="0.2">
      <c r="P526" s="26" t="str">
        <f t="shared" si="46"/>
        <v/>
      </c>
      <c r="Q526" s="26" t="str">
        <f t="shared" si="47"/>
        <v/>
      </c>
      <c r="S526" s="68"/>
      <c r="T526" s="68"/>
      <c r="U526" s="68"/>
      <c r="V526" s="68"/>
      <c r="W526" s="68"/>
      <c r="X526" s="68"/>
      <c r="Y526" s="68"/>
      <c r="Z526" s="68"/>
      <c r="AA526" s="68"/>
    </row>
    <row r="527" spans="16:27" ht="14" x14ac:dyDescent="0.2">
      <c r="P527" s="26" t="str">
        <f t="shared" si="46"/>
        <v/>
      </c>
      <c r="Q527" s="26" t="str">
        <f t="shared" si="47"/>
        <v/>
      </c>
      <c r="S527" s="68"/>
      <c r="T527" s="68"/>
      <c r="U527" s="68"/>
      <c r="V527" s="68"/>
      <c r="W527" s="68"/>
      <c r="X527" s="68"/>
      <c r="Y527" s="68"/>
      <c r="Z527" s="68"/>
      <c r="AA527" s="68"/>
    </row>
    <row r="528" spans="16:27" ht="14" x14ac:dyDescent="0.2">
      <c r="P528" s="26" t="str">
        <f t="shared" si="46"/>
        <v/>
      </c>
      <c r="Q528" s="26" t="str">
        <f t="shared" si="47"/>
        <v/>
      </c>
      <c r="S528" s="68"/>
      <c r="T528" s="68"/>
      <c r="U528" s="68"/>
      <c r="V528" s="68"/>
      <c r="W528" s="68"/>
      <c r="X528" s="68"/>
      <c r="Y528" s="68"/>
      <c r="Z528" s="68"/>
      <c r="AA528" s="68"/>
    </row>
    <row r="529" spans="11:68" ht="14" x14ac:dyDescent="0.2">
      <c r="P529" s="26" t="str">
        <f t="shared" si="46"/>
        <v/>
      </c>
      <c r="Q529" s="26" t="str">
        <f t="shared" si="47"/>
        <v/>
      </c>
      <c r="S529" s="68"/>
      <c r="T529" s="68"/>
      <c r="U529" s="68"/>
      <c r="V529" s="68"/>
      <c r="W529" s="68"/>
      <c r="X529" s="68"/>
      <c r="Y529" s="68"/>
      <c r="Z529" s="68"/>
      <c r="AA529" s="68"/>
    </row>
    <row r="530" spans="11:68" ht="14" x14ac:dyDescent="0.2">
      <c r="P530" s="26" t="str">
        <f t="shared" si="46"/>
        <v/>
      </c>
      <c r="Q530" s="26" t="str">
        <f t="shared" si="47"/>
        <v/>
      </c>
      <c r="S530" s="68"/>
      <c r="T530" s="68"/>
      <c r="U530" s="68"/>
      <c r="V530" s="68"/>
      <c r="W530" s="68"/>
      <c r="X530" s="68"/>
      <c r="Y530" s="68"/>
      <c r="Z530" s="68"/>
      <c r="AA530" s="68"/>
    </row>
    <row r="531" spans="11:68" ht="14" x14ac:dyDescent="0.2">
      <c r="P531" s="26" t="str">
        <f t="shared" si="46"/>
        <v/>
      </c>
      <c r="Q531" s="26" t="str">
        <f t="shared" si="47"/>
        <v/>
      </c>
      <c r="S531" s="68"/>
      <c r="T531" s="68"/>
      <c r="U531" s="68"/>
      <c r="V531" s="68"/>
      <c r="W531" s="68"/>
      <c r="X531" s="68"/>
      <c r="Y531" s="68"/>
      <c r="Z531" s="68"/>
      <c r="AA531" s="68"/>
    </row>
    <row r="532" spans="11:68" ht="14" x14ac:dyDescent="0.2">
      <c r="P532" s="26" t="str">
        <f t="shared" si="46"/>
        <v/>
      </c>
      <c r="Q532" s="26" t="str">
        <f t="shared" si="47"/>
        <v/>
      </c>
      <c r="S532" s="68"/>
      <c r="T532" s="68"/>
      <c r="U532" s="68"/>
      <c r="V532" s="68"/>
      <c r="W532" s="68"/>
      <c r="X532" s="68"/>
      <c r="Y532" s="68"/>
      <c r="Z532" s="68"/>
      <c r="AA532" s="68"/>
    </row>
    <row r="533" spans="11:68" ht="14" x14ac:dyDescent="0.2">
      <c r="P533" s="26" t="str">
        <f t="shared" si="46"/>
        <v/>
      </c>
      <c r="Q533" s="26" t="str">
        <f t="shared" si="47"/>
        <v/>
      </c>
      <c r="S533" s="68"/>
      <c r="T533" s="68"/>
      <c r="U533" s="68"/>
      <c r="V533" s="68"/>
      <c r="W533" s="68"/>
      <c r="X533" s="68"/>
      <c r="Y533" s="68"/>
      <c r="Z533" s="68"/>
      <c r="AA533" s="68"/>
    </row>
    <row r="534" spans="11:68" ht="14" x14ac:dyDescent="0.2">
      <c r="P534" s="26" t="str">
        <f t="shared" si="46"/>
        <v/>
      </c>
      <c r="Q534" s="26" t="str">
        <f t="shared" si="47"/>
        <v/>
      </c>
      <c r="S534" s="68"/>
      <c r="T534" s="68"/>
      <c r="U534" s="68"/>
      <c r="V534" s="68"/>
      <c r="W534" s="68"/>
      <c r="X534" s="68"/>
      <c r="Y534" s="68"/>
      <c r="Z534" s="68"/>
      <c r="AA534" s="68"/>
    </row>
    <row r="535" spans="11:68" ht="14" x14ac:dyDescent="0.2">
      <c r="P535" s="26" t="str">
        <f t="shared" si="46"/>
        <v/>
      </c>
      <c r="Q535" s="26" t="str">
        <f t="shared" si="47"/>
        <v/>
      </c>
      <c r="S535" s="68"/>
      <c r="T535" s="68"/>
      <c r="U535" s="68"/>
      <c r="V535" s="68"/>
      <c r="W535" s="68"/>
      <c r="X535" s="68"/>
      <c r="Y535" s="68"/>
      <c r="Z535" s="68"/>
      <c r="AA535" s="68"/>
    </row>
    <row r="536" spans="11:68" ht="14" x14ac:dyDescent="0.2">
      <c r="P536" s="26" t="str">
        <f t="shared" si="46"/>
        <v/>
      </c>
      <c r="Q536" s="26" t="str">
        <f t="shared" si="47"/>
        <v/>
      </c>
      <c r="S536" s="68"/>
      <c r="T536" s="68"/>
      <c r="U536" s="68"/>
      <c r="V536" s="68"/>
      <c r="W536" s="68"/>
      <c r="X536" s="68"/>
      <c r="Y536" s="68"/>
      <c r="Z536" s="68"/>
      <c r="AA536" s="68"/>
    </row>
    <row r="537" spans="11:68" ht="14" x14ac:dyDescent="0.2">
      <c r="P537" s="26" t="str">
        <f t="shared" si="46"/>
        <v/>
      </c>
      <c r="Q537" s="26" t="str">
        <f t="shared" si="47"/>
        <v/>
      </c>
      <c r="S537" s="68"/>
      <c r="T537" s="68"/>
      <c r="U537" s="68"/>
      <c r="V537" s="68"/>
      <c r="W537" s="68"/>
      <c r="X537" s="68"/>
      <c r="Y537" s="68"/>
      <c r="Z537" s="68"/>
      <c r="AA537" s="68"/>
    </row>
    <row r="538" spans="11:68" ht="14" x14ac:dyDescent="0.2">
      <c r="P538" s="26" t="str">
        <f t="shared" si="46"/>
        <v/>
      </c>
      <c r="Q538" s="26" t="str">
        <f t="shared" si="47"/>
        <v/>
      </c>
      <c r="S538" s="68"/>
      <c r="T538" s="68"/>
      <c r="U538" s="68"/>
      <c r="V538" s="68"/>
      <c r="W538" s="68"/>
      <c r="X538" s="68"/>
      <c r="Y538" s="68"/>
      <c r="Z538" s="68"/>
      <c r="AA538" s="68"/>
    </row>
    <row r="539" spans="11:68" ht="14" x14ac:dyDescent="0.2">
      <c r="P539" s="26" t="str">
        <f t="shared" si="46"/>
        <v/>
      </c>
      <c r="Q539" s="26" t="str">
        <f t="shared" si="47"/>
        <v/>
      </c>
      <c r="S539" s="68"/>
      <c r="T539" s="68"/>
      <c r="U539" s="68"/>
      <c r="V539" s="68"/>
      <c r="W539" s="68"/>
      <c r="X539" s="68"/>
      <c r="Y539" s="68"/>
      <c r="Z539" s="68"/>
      <c r="AA539" s="68"/>
    </row>
    <row r="540" spans="11:68" ht="14" x14ac:dyDescent="0.2">
      <c r="P540" s="26" t="str">
        <f t="shared" si="46"/>
        <v/>
      </c>
      <c r="Q540" s="26" t="str">
        <f t="shared" si="47"/>
        <v/>
      </c>
      <c r="S540" s="68"/>
      <c r="T540" s="68"/>
      <c r="U540" s="68"/>
      <c r="V540" s="68"/>
      <c r="W540" s="68"/>
      <c r="X540" s="68"/>
      <c r="Y540" s="68"/>
      <c r="Z540" s="68"/>
      <c r="AA540" s="68"/>
    </row>
    <row r="541" spans="11:68" s="68" customFormat="1" ht="17.149999999999999" customHeight="1" x14ac:dyDescent="0.2">
      <c r="K541"/>
      <c r="L541"/>
      <c r="M541"/>
      <c r="N541"/>
      <c r="O541"/>
      <c r="P541" s="26" t="str">
        <f t="shared" si="46"/>
        <v/>
      </c>
      <c r="Q541" s="26" t="str">
        <f t="shared" si="47"/>
        <v/>
      </c>
      <c r="AR541" s="69" t="str">
        <f t="shared" ref="AR541:AR547" si="48">IF(I3="","",I3)</f>
        <v/>
      </c>
      <c r="AS541" s="45" t="s">
        <v>11</v>
      </c>
      <c r="AT541" s="45"/>
      <c r="AV541" s="45"/>
      <c r="AW541" s="69" t="str">
        <f>IF(I11="","",I11)</f>
        <v/>
      </c>
      <c r="AX541" s="45" t="s">
        <v>10</v>
      </c>
      <c r="AY541" s="45"/>
      <c r="AZ541" s="45"/>
      <c r="BA541" s="45"/>
      <c r="BB541" s="45"/>
      <c r="BC541" s="45"/>
      <c r="BD541" s="69" t="str">
        <f>IF(E3="男子","○","")</f>
        <v>○</v>
      </c>
      <c r="BE541" s="45" t="s">
        <v>5</v>
      </c>
      <c r="BF541" s="45"/>
      <c r="BG541" s="45"/>
      <c r="BH541" s="400" t="s">
        <v>16</v>
      </c>
      <c r="BI541" s="401"/>
      <c r="BJ541" s="404" t="str">
        <f>IF(B5="","",B5)</f>
        <v>商１</v>
      </c>
      <c r="BK541" s="405"/>
      <c r="BL541" s="405"/>
      <c r="BM541" s="405"/>
      <c r="BN541" s="405"/>
      <c r="BO541" s="405"/>
      <c r="BP541" s="406"/>
    </row>
    <row r="542" spans="11:68" s="68" customFormat="1" ht="17.25" customHeight="1" x14ac:dyDescent="0.2">
      <c r="K542"/>
      <c r="L542"/>
      <c r="M542"/>
      <c r="N542"/>
      <c r="O542"/>
      <c r="P542" s="26" t="str">
        <f t="shared" si="46"/>
        <v/>
      </c>
      <c r="Q542" s="26" t="str">
        <f t="shared" si="47"/>
        <v/>
      </c>
      <c r="T542"/>
      <c r="U542"/>
      <c r="V542"/>
      <c r="W542"/>
      <c r="X542"/>
      <c r="Y542"/>
      <c r="Z542"/>
      <c r="AL542" s="45" t="s">
        <v>0</v>
      </c>
      <c r="AR542" s="69" t="str">
        <f t="shared" si="48"/>
        <v/>
      </c>
      <c r="AS542" s="45" t="s">
        <v>7</v>
      </c>
      <c r="AT542" s="45"/>
      <c r="AV542" s="45"/>
      <c r="AW542" s="69" t="str">
        <f>IF(I12="","",I12)</f>
        <v/>
      </c>
      <c r="AX542" s="45" t="s">
        <v>3</v>
      </c>
      <c r="AY542" s="45"/>
      <c r="AZ542" s="45"/>
      <c r="BA542" s="45"/>
      <c r="BB542" s="45"/>
      <c r="BC542" s="45"/>
      <c r="BD542" s="69" t="str">
        <f>IF(E3="女子","○","")</f>
        <v/>
      </c>
      <c r="BE542" s="45" t="s">
        <v>6</v>
      </c>
      <c r="BF542" s="45"/>
      <c r="BG542" s="45"/>
      <c r="BH542" s="402"/>
      <c r="BI542" s="403"/>
      <c r="BJ542" s="407"/>
      <c r="BK542" s="408"/>
      <c r="BL542" s="408"/>
      <c r="BM542" s="408"/>
      <c r="BN542" s="408"/>
      <c r="BO542" s="408"/>
      <c r="BP542" s="409"/>
    </row>
    <row r="543" spans="11:68" s="68" customFormat="1" ht="17.25" customHeight="1" x14ac:dyDescent="0.2">
      <c r="K543"/>
      <c r="L543"/>
      <c r="M543"/>
      <c r="N543"/>
      <c r="O543"/>
      <c r="P543" s="26" t="str">
        <f t="shared" si="46"/>
        <v/>
      </c>
      <c r="Q543" s="26" t="str">
        <f t="shared" si="47"/>
        <v/>
      </c>
      <c r="T543"/>
      <c r="U543"/>
      <c r="V543"/>
      <c r="W543"/>
      <c r="X543"/>
      <c r="Y543"/>
      <c r="Z543"/>
      <c r="AL543" s="45" t="s">
        <v>1</v>
      </c>
      <c r="AR543" s="69" t="str">
        <f t="shared" si="48"/>
        <v/>
      </c>
      <c r="AS543" s="45" t="s">
        <v>8</v>
      </c>
      <c r="AT543" s="45"/>
      <c r="AV543" s="45"/>
      <c r="AW543" s="69" t="str">
        <f>IF(I13="","",I13)</f>
        <v>○</v>
      </c>
      <c r="AX543" s="45" t="s">
        <v>4</v>
      </c>
      <c r="AY543" s="45"/>
      <c r="AZ543" s="45"/>
      <c r="BA543" s="45"/>
      <c r="BB543" s="45"/>
      <c r="BC543" s="45"/>
      <c r="BD543" s="45"/>
      <c r="BE543" s="45"/>
      <c r="BF543" s="45"/>
      <c r="BG543" s="45"/>
      <c r="BH543" s="45"/>
      <c r="BI543" s="45"/>
      <c r="BJ543" s="45"/>
      <c r="BK543" s="45"/>
      <c r="BL543" s="45"/>
      <c r="BM543" s="45"/>
      <c r="BN543" s="45"/>
      <c r="BO543" s="45"/>
      <c r="BP543" s="45"/>
    </row>
    <row r="544" spans="11:68" s="68" customFormat="1" ht="17.25" customHeight="1" x14ac:dyDescent="0.2">
      <c r="K544"/>
      <c r="L544"/>
      <c r="M544"/>
      <c r="N544"/>
      <c r="O544"/>
      <c r="P544" s="26" t="str">
        <f t="shared" si="46"/>
        <v/>
      </c>
      <c r="Q544" s="26" t="str">
        <f t="shared" si="47"/>
        <v/>
      </c>
      <c r="T544"/>
      <c r="U544"/>
      <c r="V544"/>
      <c r="W544"/>
      <c r="X544"/>
      <c r="Y544"/>
      <c r="Z544"/>
      <c r="AL544" s="45" t="s">
        <v>2</v>
      </c>
      <c r="AR544" s="69" t="str">
        <f t="shared" si="48"/>
        <v>○</v>
      </c>
      <c r="AS544" s="45" t="s">
        <v>12</v>
      </c>
      <c r="AT544" s="45"/>
      <c r="AV544" s="45"/>
      <c r="AW544" s="69" t="str">
        <f>IF(I14="","",I14)</f>
        <v/>
      </c>
      <c r="AX544" s="45" t="str">
        <f>IF(J14="","",J14)</f>
        <v/>
      </c>
      <c r="AY544" s="45"/>
      <c r="AZ544" s="45"/>
      <c r="BA544" s="45"/>
      <c r="BB544" s="45"/>
      <c r="BC544" s="45"/>
      <c r="BD544" s="45"/>
      <c r="BE544" s="45"/>
      <c r="BF544" s="45"/>
      <c r="BG544" s="45"/>
      <c r="BH544" s="45"/>
      <c r="BI544" s="45"/>
      <c r="BJ544" s="45"/>
      <c r="BK544" s="45"/>
      <c r="BL544" s="45"/>
      <c r="BM544" s="45"/>
      <c r="BN544" s="45"/>
      <c r="BO544" s="45"/>
      <c r="BP544" s="45"/>
    </row>
    <row r="545" spans="11:68" s="68" customFormat="1" ht="17.25" customHeight="1" x14ac:dyDescent="0.2">
      <c r="K545"/>
      <c r="L545"/>
      <c r="M545"/>
      <c r="N545"/>
      <c r="O545"/>
      <c r="P545" s="26" t="str">
        <f t="shared" si="46"/>
        <v/>
      </c>
      <c r="Q545" s="26" t="str">
        <f t="shared" si="47"/>
        <v/>
      </c>
      <c r="T545"/>
      <c r="U545"/>
      <c r="V545"/>
      <c r="W545"/>
      <c r="X545"/>
      <c r="Y545"/>
      <c r="Z545"/>
      <c r="AR545" s="69" t="str">
        <f t="shared" si="48"/>
        <v/>
      </c>
      <c r="AS545" s="45" t="s">
        <v>13</v>
      </c>
      <c r="AT545" s="45"/>
      <c r="AW545" s="70"/>
    </row>
    <row r="546" spans="11:68" s="68" customFormat="1" ht="17.25" customHeight="1" x14ac:dyDescent="0.2">
      <c r="K546"/>
      <c r="L546"/>
      <c r="M546"/>
      <c r="N546"/>
      <c r="O546"/>
      <c r="P546" s="26" t="str">
        <f t="shared" si="46"/>
        <v/>
      </c>
      <c r="Q546" s="26" t="str">
        <f t="shared" si="47"/>
        <v/>
      </c>
      <c r="T546"/>
      <c r="U546"/>
      <c r="V546"/>
      <c r="W546"/>
      <c r="X546"/>
      <c r="Y546"/>
      <c r="Z546"/>
      <c r="AR546" s="69" t="str">
        <f t="shared" si="48"/>
        <v/>
      </c>
      <c r="AS546" s="45" t="s">
        <v>9</v>
      </c>
      <c r="AT546" s="45"/>
      <c r="AZ546" s="295" t="s">
        <v>23</v>
      </c>
      <c r="BA546" s="297"/>
      <c r="BB546" s="298"/>
      <c r="BC546" s="394"/>
      <c r="BD546" s="410">
        <f ca="1">+B1</f>
        <v>45319</v>
      </c>
      <c r="BE546" s="411"/>
      <c r="BF546" s="411"/>
      <c r="BG546" s="71" t="s">
        <v>24</v>
      </c>
      <c r="BH546" s="412">
        <f ca="1">+B2</f>
        <v>45319</v>
      </c>
      <c r="BI546" s="412"/>
      <c r="BJ546" s="71" t="s">
        <v>25</v>
      </c>
      <c r="BK546" s="413">
        <f ca="1">+B3</f>
        <v>45319</v>
      </c>
      <c r="BL546" s="413"/>
      <c r="BM546" s="71" t="s">
        <v>26</v>
      </c>
      <c r="BN546" s="111" t="s">
        <v>27</v>
      </c>
      <c r="BO546" s="111" t="str">
        <f ca="1">+B4</f>
        <v>日</v>
      </c>
      <c r="BP546" s="112" t="s">
        <v>28</v>
      </c>
    </row>
    <row r="547" spans="11:68" s="68" customFormat="1" ht="17.25" customHeight="1" x14ac:dyDescent="0.2">
      <c r="K547"/>
      <c r="L547"/>
      <c r="M547"/>
      <c r="N547"/>
      <c r="O547"/>
      <c r="P547" s="26" t="str">
        <f t="shared" si="46"/>
        <v/>
      </c>
      <c r="Q547" s="26" t="str">
        <f t="shared" si="47"/>
        <v/>
      </c>
      <c r="T547"/>
      <c r="U547"/>
      <c r="V547"/>
      <c r="W547"/>
      <c r="X547"/>
      <c r="Y547"/>
      <c r="Z547"/>
      <c r="AR547" s="69" t="str">
        <f t="shared" si="48"/>
        <v/>
      </c>
      <c r="AS547" s="45" t="str">
        <f>IF(J9="","",J9)</f>
        <v/>
      </c>
      <c r="AT547" s="45"/>
      <c r="AZ547" s="295" t="s">
        <v>15</v>
      </c>
      <c r="BA547" s="297"/>
      <c r="BB547" s="298"/>
      <c r="BC547" s="394"/>
      <c r="BD547" s="395" t="str">
        <f>+E2</f>
        <v>第45回全国高校選抜大会山口県予選会兼第27回中国高校新人大会山口県予選会</v>
      </c>
      <c r="BE547" s="395"/>
      <c r="BF547" s="395"/>
      <c r="BG547" s="395"/>
      <c r="BH547" s="395"/>
      <c r="BI547" s="395"/>
      <c r="BJ547" s="395"/>
      <c r="BK547" s="395"/>
      <c r="BL547" s="395"/>
      <c r="BM547" s="395"/>
      <c r="BN547" s="395"/>
      <c r="BO547" s="395"/>
      <c r="BP547" s="396"/>
    </row>
    <row r="548" spans="11:68" s="68" customFormat="1" ht="7.5" customHeight="1" x14ac:dyDescent="0.2">
      <c r="K548"/>
      <c r="L548"/>
      <c r="M548"/>
      <c r="N548"/>
      <c r="O548"/>
      <c r="P548" s="26" t="str">
        <f t="shared" si="46"/>
        <v/>
      </c>
      <c r="Q548" s="26" t="str">
        <f t="shared" si="47"/>
        <v/>
      </c>
      <c r="T548"/>
      <c r="U548"/>
      <c r="V548"/>
      <c r="W548"/>
      <c r="X548"/>
      <c r="Y548"/>
      <c r="Z548"/>
    </row>
    <row r="549" spans="11:68" s="68" customFormat="1" ht="18.75" customHeight="1" x14ac:dyDescent="0.2">
      <c r="K549"/>
      <c r="L549"/>
      <c r="M549"/>
      <c r="N549"/>
      <c r="O549"/>
      <c r="P549" s="26" t="str">
        <f t="shared" si="46"/>
        <v/>
      </c>
      <c r="Q549" s="26" t="str">
        <f t="shared" si="47"/>
        <v/>
      </c>
      <c r="T549"/>
      <c r="U549"/>
      <c r="V549"/>
      <c r="W549"/>
      <c r="X549"/>
      <c r="Y549"/>
      <c r="Z549"/>
      <c r="AU549" s="397" t="s">
        <v>14</v>
      </c>
      <c r="AV549" s="397"/>
      <c r="AW549" s="397"/>
      <c r="AX549" s="397"/>
      <c r="AY549" s="397"/>
      <c r="AZ549" s="397"/>
      <c r="BA549" s="397"/>
      <c r="BB549" s="397"/>
      <c r="BC549" s="397"/>
      <c r="BD549" s="397"/>
      <c r="BE549" s="397"/>
      <c r="BF549" s="397"/>
      <c r="BG549" s="397"/>
    </row>
    <row r="550" spans="11:68" s="68" customFormat="1" ht="3.75" customHeight="1" x14ac:dyDescent="0.2">
      <c r="K550"/>
      <c r="L550"/>
      <c r="M550"/>
      <c r="N550"/>
      <c r="O550"/>
      <c r="P550" s="26" t="str">
        <f t="shared" si="46"/>
        <v/>
      </c>
      <c r="Q550" s="26" t="str">
        <f t="shared" si="47"/>
        <v/>
      </c>
      <c r="T550"/>
      <c r="U550"/>
      <c r="V550"/>
      <c r="W550"/>
      <c r="X550"/>
      <c r="Y550"/>
      <c r="Z550"/>
    </row>
    <row r="551" spans="11:68" s="68" customFormat="1" ht="22.5" customHeight="1" x14ac:dyDescent="0.2">
      <c r="K551"/>
      <c r="L551"/>
      <c r="M551"/>
      <c r="N551"/>
      <c r="O551"/>
      <c r="P551" s="26" t="str">
        <f t="shared" si="46"/>
        <v/>
      </c>
      <c r="Q551" s="26" t="str">
        <f t="shared" si="47"/>
        <v/>
      </c>
      <c r="T551"/>
      <c r="U551"/>
      <c r="V551"/>
      <c r="W551"/>
      <c r="X551"/>
      <c r="Y551"/>
      <c r="Z551"/>
      <c r="AL551" s="113" t="s">
        <v>18</v>
      </c>
      <c r="AM551" s="398" t="str">
        <f>+C8</f>
        <v>済南学院高校</v>
      </c>
      <c r="AN551" s="398"/>
      <c r="AO551" s="398"/>
      <c r="AP551" s="398"/>
      <c r="AQ551" s="398"/>
      <c r="AR551" s="398"/>
      <c r="AS551" s="398"/>
      <c r="AT551" s="398"/>
      <c r="AU551" s="398"/>
      <c r="AV551" s="398"/>
      <c r="AW551" s="398"/>
      <c r="AX551" s="398"/>
      <c r="AY551" s="398"/>
      <c r="AZ551" s="398"/>
      <c r="BA551" s="398" t="str">
        <f>+C10</f>
        <v>最上農業高校</v>
      </c>
      <c r="BB551" s="399"/>
      <c r="BC551" s="398"/>
      <c r="BD551" s="398"/>
      <c r="BE551" s="398"/>
      <c r="BF551" s="398"/>
      <c r="BG551" s="398"/>
      <c r="BH551" s="398"/>
      <c r="BI551" s="398"/>
      <c r="BJ551" s="398"/>
      <c r="BK551" s="398"/>
      <c r="BL551" s="398"/>
      <c r="BM551" s="398"/>
      <c r="BN551" s="398"/>
      <c r="BO551" s="398"/>
      <c r="BP551" s="113" t="s">
        <v>19</v>
      </c>
    </row>
    <row r="552" spans="11:68" s="68" customFormat="1" ht="9" customHeight="1" x14ac:dyDescent="0.2">
      <c r="K552"/>
      <c r="L552"/>
      <c r="M552"/>
      <c r="N552"/>
      <c r="O552"/>
      <c r="P552" s="26" t="str">
        <f t="shared" si="46"/>
        <v/>
      </c>
      <c r="Q552" s="26" t="str">
        <f t="shared" si="47"/>
        <v/>
      </c>
      <c r="T552"/>
      <c r="U552"/>
      <c r="V552"/>
      <c r="W552"/>
      <c r="X552"/>
      <c r="Y552"/>
      <c r="Z552"/>
      <c r="AL552" s="72" t="s">
        <v>20</v>
      </c>
      <c r="AM552" s="73"/>
      <c r="AN552" s="73"/>
      <c r="AO552" s="74"/>
      <c r="AP552" s="72" t="s">
        <v>21</v>
      </c>
      <c r="AQ552" s="73"/>
      <c r="AR552" s="73"/>
      <c r="AS552" s="73"/>
      <c r="AT552" s="73"/>
      <c r="AU552" s="74"/>
      <c r="AV552" s="72" t="s">
        <v>22</v>
      </c>
      <c r="AW552" s="73"/>
      <c r="AX552" s="73"/>
      <c r="AY552" s="73"/>
      <c r="AZ552" s="73"/>
      <c r="BA552" s="73"/>
      <c r="BB552" s="119"/>
      <c r="BC552" s="73"/>
      <c r="BD552" s="73"/>
      <c r="BE552" s="73"/>
      <c r="BF552" s="73"/>
      <c r="BG552" s="73"/>
      <c r="BH552" s="73"/>
      <c r="BI552" s="73"/>
      <c r="BJ552" s="73"/>
      <c r="BK552" s="73"/>
      <c r="BL552" s="74"/>
      <c r="BM552" s="72"/>
      <c r="BN552" s="383" t="s">
        <v>29</v>
      </c>
      <c r="BO552" s="383"/>
      <c r="BP552" s="74"/>
    </row>
    <row r="553" spans="11:68" s="68" customFormat="1" ht="16.5" customHeight="1" thickBot="1" x14ac:dyDescent="0.25">
      <c r="K553"/>
      <c r="L553"/>
      <c r="M553"/>
      <c r="N553"/>
      <c r="O553"/>
      <c r="P553" s="26" t="str">
        <f t="shared" si="46"/>
        <v/>
      </c>
      <c r="Q553" s="26" t="str">
        <f t="shared" si="47"/>
        <v/>
      </c>
      <c r="T553"/>
      <c r="U553"/>
      <c r="V553"/>
      <c r="W553"/>
      <c r="X553"/>
      <c r="Y553"/>
      <c r="Z553"/>
      <c r="AL553" s="292" t="str">
        <f>+E5</f>
        <v>山口県</v>
      </c>
      <c r="AM553" s="293"/>
      <c r="AN553" s="384"/>
      <c r="AO553" s="385"/>
      <c r="AP553" s="386" t="str">
        <f>+E6</f>
        <v>下関市</v>
      </c>
      <c r="AQ553" s="384"/>
      <c r="AR553" s="293"/>
      <c r="AS553" s="293"/>
      <c r="AT553" s="384"/>
      <c r="AU553" s="385"/>
      <c r="AV553" s="387" t="str">
        <f>+E1</f>
        <v>下関市体育館</v>
      </c>
      <c r="AW553" s="388"/>
      <c r="AX553" s="389"/>
      <c r="AY553" s="389"/>
      <c r="AZ553" s="388"/>
      <c r="BA553" s="388"/>
      <c r="BB553" s="388"/>
      <c r="BC553" s="388"/>
      <c r="BD553" s="388"/>
      <c r="BE553" s="389"/>
      <c r="BF553" s="389"/>
      <c r="BG553" s="388"/>
      <c r="BH553" s="388"/>
      <c r="BI553" s="388"/>
      <c r="BJ553" s="388"/>
      <c r="BK553" s="389"/>
      <c r="BL553" s="390"/>
      <c r="BM553" s="391" t="str">
        <f>+E4&amp;F4</f>
        <v>1回戦</v>
      </c>
      <c r="BN553" s="392"/>
      <c r="BO553" s="392"/>
      <c r="BP553" s="393"/>
    </row>
    <row r="554" spans="11:68" s="68" customFormat="1" ht="13.5" customHeight="1" x14ac:dyDescent="0.2">
      <c r="K554"/>
      <c r="L554"/>
      <c r="M554"/>
      <c r="N554"/>
      <c r="O554"/>
      <c r="P554" s="26" t="str">
        <f t="shared" si="46"/>
        <v/>
      </c>
      <c r="Q554" s="26" t="str">
        <f t="shared" si="47"/>
        <v/>
      </c>
      <c r="T554"/>
      <c r="U554"/>
      <c r="V554"/>
      <c r="W554"/>
      <c r="X554"/>
      <c r="Y554"/>
      <c r="Z554"/>
      <c r="AL554" s="75"/>
      <c r="AM554" s="70"/>
      <c r="AN554" s="336" t="s">
        <v>18</v>
      </c>
      <c r="AO554" s="337"/>
      <c r="AP554" s="336" t="s">
        <v>19</v>
      </c>
      <c r="AQ554" s="337"/>
      <c r="AR554" s="70"/>
      <c r="AS554" s="70"/>
      <c r="AT554" s="336" t="s">
        <v>18</v>
      </c>
      <c r="AU554" s="337"/>
      <c r="AV554" s="336" t="s">
        <v>19</v>
      </c>
      <c r="AW554" s="337"/>
      <c r="AX554" s="70"/>
      <c r="AY554" s="70"/>
      <c r="AZ554" s="380" t="s">
        <v>18</v>
      </c>
      <c r="BA554" s="382"/>
      <c r="BB554" s="380" t="s">
        <v>19</v>
      </c>
      <c r="BC554" s="381"/>
      <c r="BD554" s="382"/>
      <c r="BE554" s="70"/>
      <c r="BF554" s="70"/>
      <c r="BG554" s="336" t="s">
        <v>18</v>
      </c>
      <c r="BH554" s="337"/>
      <c r="BI554" s="336" t="s">
        <v>19</v>
      </c>
      <c r="BJ554" s="337"/>
      <c r="BK554" s="70"/>
      <c r="BL554" s="70"/>
      <c r="BM554" s="336" t="s">
        <v>18</v>
      </c>
      <c r="BN554" s="337"/>
      <c r="BO554" s="336" t="s">
        <v>19</v>
      </c>
      <c r="BP554" s="337"/>
    </row>
    <row r="555" spans="11:68" s="68" customFormat="1" ht="27.65" customHeight="1" thickBot="1" x14ac:dyDescent="0.25">
      <c r="K555"/>
      <c r="L555"/>
      <c r="M555"/>
      <c r="N555"/>
      <c r="O555"/>
      <c r="P555" s="26" t="str">
        <f t="shared" si="46"/>
        <v/>
      </c>
      <c r="Q555" s="26" t="str">
        <f t="shared" si="47"/>
        <v/>
      </c>
      <c r="T555"/>
      <c r="U555"/>
      <c r="V555"/>
      <c r="W555"/>
      <c r="X555"/>
      <c r="Y555"/>
      <c r="Z555"/>
      <c r="AL555" s="359" t="s">
        <v>30</v>
      </c>
      <c r="AM555" s="360"/>
      <c r="AN555" s="361"/>
      <c r="AO555" s="362"/>
      <c r="AP555" s="363"/>
      <c r="AQ555" s="364"/>
      <c r="AR555" s="365" t="s">
        <v>31</v>
      </c>
      <c r="AS555" s="366"/>
      <c r="AT555" s="363"/>
      <c r="AU555" s="364"/>
      <c r="AV555" s="363"/>
      <c r="AW555" s="364"/>
      <c r="AX555" s="371" t="s">
        <v>32</v>
      </c>
      <c r="AY555" s="372"/>
      <c r="AZ555" s="373"/>
      <c r="BA555" s="374"/>
      <c r="BB555" s="373"/>
      <c r="BC555" s="375"/>
      <c r="BD555" s="374"/>
      <c r="BE555" s="371" t="s">
        <v>33</v>
      </c>
      <c r="BF555" s="372"/>
      <c r="BG555" s="367"/>
      <c r="BH555" s="368"/>
      <c r="BI555" s="367"/>
      <c r="BJ555" s="368"/>
      <c r="BK555" s="369" t="s">
        <v>34</v>
      </c>
      <c r="BL555" s="370"/>
      <c r="BM555" s="367"/>
      <c r="BN555" s="368"/>
      <c r="BO555" s="367"/>
      <c r="BP555" s="368"/>
    </row>
    <row r="556" spans="11:68" s="68" customFormat="1" ht="13.5" customHeight="1" x14ac:dyDescent="0.2">
      <c r="K556"/>
      <c r="L556"/>
      <c r="M556"/>
      <c r="N556"/>
      <c r="O556"/>
      <c r="P556" s="26" t="str">
        <f t="shared" si="46"/>
        <v/>
      </c>
      <c r="Q556" s="26" t="str">
        <f t="shared" si="47"/>
        <v/>
      </c>
      <c r="T556"/>
      <c r="U556"/>
      <c r="V556"/>
      <c r="W556"/>
      <c r="X556"/>
      <c r="Y556"/>
      <c r="Z556"/>
      <c r="AL556" s="76"/>
      <c r="AM556" s="77"/>
      <c r="AN556" s="77"/>
      <c r="AO556" s="78"/>
      <c r="AP556" s="336" t="s">
        <v>18</v>
      </c>
      <c r="AQ556" s="337"/>
      <c r="AR556" s="377" t="s">
        <v>36</v>
      </c>
      <c r="AS556" s="328"/>
      <c r="AT556" s="378"/>
      <c r="AU556" s="378"/>
      <c r="AV556" s="378"/>
      <c r="AW556" s="379"/>
      <c r="BE556" s="327" t="s">
        <v>36</v>
      </c>
      <c r="BF556" s="328"/>
      <c r="BG556" s="328"/>
      <c r="BH556" s="328"/>
      <c r="BI556" s="328"/>
      <c r="BJ556" s="329"/>
      <c r="BK556" s="336" t="s">
        <v>19</v>
      </c>
      <c r="BL556" s="337"/>
      <c r="BM556" s="76"/>
      <c r="BN556" s="77"/>
      <c r="BO556" s="77"/>
      <c r="BP556" s="78"/>
    </row>
    <row r="557" spans="11:68" s="68" customFormat="1" ht="13.5" customHeight="1" x14ac:dyDescent="0.2">
      <c r="K557"/>
      <c r="L557"/>
      <c r="M557"/>
      <c r="N557"/>
      <c r="O557"/>
      <c r="P557" s="26" t="str">
        <f t="shared" si="46"/>
        <v/>
      </c>
      <c r="Q557" s="26" t="str">
        <f t="shared" si="47"/>
        <v/>
      </c>
      <c r="T557"/>
      <c r="U557"/>
      <c r="V557"/>
      <c r="W557"/>
      <c r="X557"/>
      <c r="Y557"/>
      <c r="Z557"/>
      <c r="AL557" s="340" t="s">
        <v>35</v>
      </c>
      <c r="AM557" s="341"/>
      <c r="AN557" s="341"/>
      <c r="AO557" s="342"/>
      <c r="AP557" s="346"/>
      <c r="AQ557" s="347"/>
      <c r="AR557" s="79">
        <v>1</v>
      </c>
      <c r="AS557" s="80"/>
      <c r="AT557" s="81">
        <v>2</v>
      </c>
      <c r="AU557" s="82"/>
      <c r="AV557" s="81">
        <v>3</v>
      </c>
      <c r="AW557" s="80"/>
      <c r="BE557" s="81">
        <v>1</v>
      </c>
      <c r="BF557" s="80"/>
      <c r="BG557" s="81">
        <v>2</v>
      </c>
      <c r="BH557" s="80"/>
      <c r="BI557" s="81">
        <v>3</v>
      </c>
      <c r="BJ557" s="83"/>
      <c r="BK557" s="346"/>
      <c r="BL557" s="347"/>
      <c r="BM557" s="340" t="s">
        <v>35</v>
      </c>
      <c r="BN557" s="341"/>
      <c r="BO557" s="341"/>
      <c r="BP557" s="342"/>
    </row>
    <row r="558" spans="11:68" s="68" customFormat="1" ht="16.5" customHeight="1" thickBot="1" x14ac:dyDescent="0.25">
      <c r="K558"/>
      <c r="L558"/>
      <c r="M558"/>
      <c r="N558"/>
      <c r="O558"/>
      <c r="P558" s="26" t="str">
        <f t="shared" si="46"/>
        <v/>
      </c>
      <c r="Q558" s="26" t="str">
        <f t="shared" si="47"/>
        <v/>
      </c>
      <c r="T558"/>
      <c r="U558"/>
      <c r="V558"/>
      <c r="W558"/>
      <c r="X558"/>
      <c r="Y558"/>
      <c r="Z558"/>
      <c r="AL558" s="343"/>
      <c r="AM558" s="344"/>
      <c r="AN558" s="344"/>
      <c r="AO558" s="345"/>
      <c r="AP558" s="348"/>
      <c r="AQ558" s="349"/>
      <c r="AR558" s="293"/>
      <c r="AS558" s="294"/>
      <c r="AT558" s="292"/>
      <c r="AU558" s="294"/>
      <c r="AV558" s="292"/>
      <c r="AW558" s="294"/>
      <c r="BE558" s="292"/>
      <c r="BF558" s="294"/>
      <c r="BG558" s="292"/>
      <c r="BH558" s="294"/>
      <c r="BI558" s="292"/>
      <c r="BJ558" s="376"/>
      <c r="BK558" s="348"/>
      <c r="BL558" s="349"/>
      <c r="BM558" s="343"/>
      <c r="BN558" s="344"/>
      <c r="BO558" s="344"/>
      <c r="BP558" s="345"/>
    </row>
    <row r="559" spans="11:68" s="68" customFormat="1" ht="3.75" customHeight="1" x14ac:dyDescent="0.2">
      <c r="K559"/>
      <c r="L559"/>
      <c r="M559"/>
      <c r="N559"/>
      <c r="O559"/>
      <c r="P559" s="26" t="str">
        <f t="shared" si="46"/>
        <v/>
      </c>
      <c r="Q559" s="26" t="str">
        <f t="shared" si="47"/>
        <v/>
      </c>
      <c r="T559"/>
      <c r="U559"/>
      <c r="V559"/>
      <c r="W559"/>
      <c r="X559"/>
      <c r="Y559"/>
      <c r="Z559"/>
      <c r="AL559" s="84"/>
      <c r="AM559" s="85"/>
      <c r="AN559" s="85"/>
      <c r="AO559" s="85"/>
      <c r="AP559" s="85"/>
      <c r="AQ559" s="85"/>
      <c r="AR559" s="85"/>
      <c r="AS559" s="85"/>
      <c r="AT559" s="86"/>
      <c r="AU559" s="86"/>
      <c r="AV559" s="86"/>
      <c r="AW559" s="86"/>
      <c r="BE559" s="85"/>
      <c r="BF559" s="85"/>
      <c r="BG559" s="85"/>
      <c r="BH559" s="85"/>
      <c r="BI559" s="85"/>
      <c r="BJ559" s="85"/>
      <c r="BK559" s="85"/>
      <c r="BL559" s="85"/>
      <c r="BM559" s="85"/>
      <c r="BN559" s="85"/>
      <c r="BO559" s="85"/>
      <c r="BP559" s="85"/>
    </row>
    <row r="560" spans="11:68" s="68" customFormat="1" ht="16.5" customHeight="1" x14ac:dyDescent="0.2">
      <c r="K560"/>
      <c r="L560"/>
      <c r="M560"/>
      <c r="N560"/>
      <c r="O560"/>
      <c r="P560" s="26" t="str">
        <f t="shared" si="46"/>
        <v/>
      </c>
      <c r="Q560" s="26" t="str">
        <f t="shared" si="47"/>
        <v/>
      </c>
      <c r="T560"/>
      <c r="U560"/>
      <c r="V560"/>
      <c r="W560"/>
      <c r="X560"/>
      <c r="Y560"/>
      <c r="Z560"/>
      <c r="AL560" s="350" t="s">
        <v>37</v>
      </c>
      <c r="AM560" s="350"/>
      <c r="AN560" s="330" t="str">
        <f>IF(C9="","",C9)</f>
        <v>済南学院</v>
      </c>
      <c r="AO560" s="331"/>
      <c r="AP560" s="331"/>
      <c r="AQ560" s="331"/>
      <c r="AR560" s="331"/>
      <c r="AS560" s="331"/>
      <c r="AT560" s="332"/>
      <c r="AU560" s="330" t="s">
        <v>42</v>
      </c>
      <c r="AV560" s="332"/>
      <c r="AW560" s="113" t="s">
        <v>41</v>
      </c>
      <c r="AX560" s="113" t="s">
        <v>40</v>
      </c>
      <c r="AY560" s="113" t="s">
        <v>39</v>
      </c>
      <c r="AZ560" s="130" t="s">
        <v>38</v>
      </c>
      <c r="BA560" s="351" t="s">
        <v>37</v>
      </c>
      <c r="BB560" s="352"/>
      <c r="BC560" s="353"/>
      <c r="BD560" s="330" t="str">
        <f>IF(C11="","",C11)</f>
        <v>最上農業</v>
      </c>
      <c r="BE560" s="331"/>
      <c r="BF560" s="331"/>
      <c r="BG560" s="331"/>
      <c r="BH560" s="331"/>
      <c r="BI560" s="331"/>
      <c r="BJ560" s="332"/>
      <c r="BK560" s="295" t="s">
        <v>42</v>
      </c>
      <c r="BL560" s="296"/>
      <c r="BM560" s="113" t="s">
        <v>41</v>
      </c>
      <c r="BN560" s="113" t="s">
        <v>40</v>
      </c>
      <c r="BO560" s="113" t="s">
        <v>39</v>
      </c>
      <c r="BP560" s="158" t="s">
        <v>38</v>
      </c>
    </row>
    <row r="561" spans="11:68" s="68" customFormat="1" ht="16.5" customHeight="1" x14ac:dyDescent="0.2">
      <c r="K561"/>
      <c r="L561"/>
      <c r="M561"/>
      <c r="N561"/>
      <c r="O561"/>
      <c r="P561" s="26" t="str">
        <f t="shared" si="46"/>
        <v/>
      </c>
      <c r="Q561" s="26" t="str">
        <f t="shared" si="47"/>
        <v/>
      </c>
      <c r="T561"/>
      <c r="U561"/>
      <c r="V561"/>
      <c r="W561"/>
      <c r="X561"/>
      <c r="Y561"/>
      <c r="Z561"/>
      <c r="AL561" s="116">
        <f t="shared" ref="AL561:AL576" ca="1" si="49">+B17</f>
        <v>1</v>
      </c>
      <c r="AM561" s="129" t="str">
        <f t="shared" ref="AM561:AM576" ca="1" si="50">IF(D17=0,"",D17)</f>
        <v>c</v>
      </c>
      <c r="AN561" s="354" t="str">
        <f t="shared" ref="AN561:AN576" ca="1" si="51">+C17</f>
        <v>長門 一の宮</v>
      </c>
      <c r="AO561" s="355"/>
      <c r="AP561" s="355"/>
      <c r="AQ561" s="355"/>
      <c r="AR561" s="355"/>
      <c r="AS561" s="355"/>
      <c r="AT561" s="356"/>
      <c r="AU561" s="268"/>
      <c r="AV561" s="266"/>
      <c r="AW561" s="160"/>
      <c r="AX561" s="160"/>
      <c r="AY561" s="160"/>
      <c r="AZ561" s="160"/>
      <c r="BA561" s="338">
        <f t="shared" ref="BA561:BA576" ca="1" si="52">+F17</f>
        <v>1</v>
      </c>
      <c r="BB561" s="339"/>
      <c r="BC561" s="129" t="str">
        <f t="shared" ref="BC561:BC576" ca="1" si="53">IF(H17=0,"",H17)</f>
        <v/>
      </c>
      <c r="BD561" s="333" t="str">
        <f t="shared" ref="BD561:BD576" ca="1" si="54">+G17</f>
        <v>周防 佐山</v>
      </c>
      <c r="BE561" s="334"/>
      <c r="BF561" s="334"/>
      <c r="BG561" s="334"/>
      <c r="BH561" s="334"/>
      <c r="BI561" s="334"/>
      <c r="BJ561" s="335"/>
      <c r="BK561" s="357"/>
      <c r="BL561" s="358"/>
      <c r="BM561" s="160"/>
      <c r="BN561" s="160"/>
      <c r="BO561" s="160"/>
      <c r="BP561" s="160"/>
    </row>
    <row r="562" spans="11:68" s="68" customFormat="1" ht="16.5" customHeight="1" x14ac:dyDescent="0.2">
      <c r="K562"/>
      <c r="L562"/>
      <c r="M562"/>
      <c r="N562"/>
      <c r="O562"/>
      <c r="P562" s="26" t="str">
        <f t="shared" si="46"/>
        <v/>
      </c>
      <c r="Q562" s="26" t="str">
        <f t="shared" si="47"/>
        <v/>
      </c>
      <c r="T562"/>
      <c r="U562"/>
      <c r="V562"/>
      <c r="W562"/>
      <c r="X562"/>
      <c r="Y562"/>
      <c r="Z562"/>
      <c r="AA562"/>
      <c r="AL562" s="117">
        <f t="shared" ca="1" si="49"/>
        <v>2</v>
      </c>
      <c r="AM562" s="161" t="str">
        <f t="shared" ca="1" si="50"/>
        <v/>
      </c>
      <c r="AN562" s="280" t="str">
        <f t="shared" ca="1" si="51"/>
        <v>長門 湯本</v>
      </c>
      <c r="AO562" s="281"/>
      <c r="AP562" s="281"/>
      <c r="AQ562" s="281"/>
      <c r="AR562" s="281"/>
      <c r="AS562" s="281"/>
      <c r="AT562" s="282"/>
      <c r="AU562" s="269"/>
      <c r="AV562" s="265"/>
      <c r="AW562" s="159"/>
      <c r="AX562" s="159"/>
      <c r="AY562" s="159"/>
      <c r="AZ562" s="159"/>
      <c r="BA562" s="325">
        <f t="shared" ca="1" si="52"/>
        <v>2</v>
      </c>
      <c r="BB562" s="326"/>
      <c r="BC562" s="161" t="str">
        <f t="shared" ca="1" si="53"/>
        <v/>
      </c>
      <c r="BD562" s="280" t="str">
        <f t="shared" ca="1" si="54"/>
        <v>周防 花岡</v>
      </c>
      <c r="BE562" s="281"/>
      <c r="BF562" s="281"/>
      <c r="BG562" s="281"/>
      <c r="BH562" s="281"/>
      <c r="BI562" s="281"/>
      <c r="BJ562" s="282"/>
      <c r="BK562" s="283"/>
      <c r="BL562" s="284"/>
      <c r="BM562" s="159"/>
      <c r="BN562" s="159"/>
      <c r="BO562" s="159"/>
      <c r="BP562" s="159"/>
    </row>
    <row r="563" spans="11:68" s="68" customFormat="1" ht="16.5" customHeight="1" x14ac:dyDescent="0.2">
      <c r="K563"/>
      <c r="L563"/>
      <c r="M563"/>
      <c r="N563"/>
      <c r="O563"/>
      <c r="P563" s="26" t="str">
        <f t="shared" si="46"/>
        <v/>
      </c>
      <c r="Q563" s="26" t="str">
        <f t="shared" si="47"/>
        <v/>
      </c>
      <c r="T563"/>
      <c r="U563"/>
      <c r="V563"/>
      <c r="W563"/>
      <c r="X563"/>
      <c r="Y563"/>
      <c r="Z563"/>
      <c r="AA563"/>
      <c r="AL563" s="117">
        <f t="shared" ca="1" si="49"/>
        <v>3</v>
      </c>
      <c r="AM563" s="161" t="str">
        <f t="shared" ca="1" si="50"/>
        <v/>
      </c>
      <c r="AN563" s="280" t="str">
        <f t="shared" ca="1" si="51"/>
        <v>長門 長沢</v>
      </c>
      <c r="AO563" s="281"/>
      <c r="AP563" s="281"/>
      <c r="AQ563" s="281"/>
      <c r="AR563" s="281"/>
      <c r="AS563" s="281"/>
      <c r="AT563" s="282"/>
      <c r="AU563" s="269"/>
      <c r="AV563" s="265"/>
      <c r="AW563" s="159"/>
      <c r="AX563" s="159"/>
      <c r="AY563" s="159"/>
      <c r="AZ563" s="159"/>
      <c r="BA563" s="325">
        <f t="shared" ca="1" si="52"/>
        <v>3</v>
      </c>
      <c r="BB563" s="326"/>
      <c r="BC563" s="161" t="str">
        <f t="shared" ca="1" si="53"/>
        <v/>
      </c>
      <c r="BD563" s="280" t="str">
        <f t="shared" ca="1" si="54"/>
        <v>周防 下郷</v>
      </c>
      <c r="BE563" s="281"/>
      <c r="BF563" s="281"/>
      <c r="BG563" s="281"/>
      <c r="BH563" s="281"/>
      <c r="BI563" s="281"/>
      <c r="BJ563" s="282"/>
      <c r="BK563" s="283"/>
      <c r="BL563" s="284"/>
      <c r="BM563" s="159"/>
      <c r="BN563" s="159"/>
      <c r="BO563" s="159"/>
      <c r="BP563" s="159"/>
    </row>
    <row r="564" spans="11:68" s="68" customFormat="1" ht="16.5" customHeight="1" x14ac:dyDescent="0.2">
      <c r="K564"/>
      <c r="L564"/>
      <c r="M564"/>
      <c r="N564"/>
      <c r="O564"/>
      <c r="P564" s="26" t="str">
        <f t="shared" si="46"/>
        <v/>
      </c>
      <c r="Q564" s="26" t="str">
        <f t="shared" si="47"/>
        <v/>
      </c>
      <c r="T564"/>
      <c r="U564"/>
      <c r="V564"/>
      <c r="W564"/>
      <c r="X564"/>
      <c r="Y564"/>
      <c r="Z564"/>
      <c r="AA564"/>
      <c r="AL564" s="117">
        <f t="shared" ca="1" si="49"/>
        <v>4</v>
      </c>
      <c r="AM564" s="161" t="str">
        <f t="shared" ca="1" si="50"/>
        <v/>
      </c>
      <c r="AN564" s="280" t="str">
        <f t="shared" ca="1" si="51"/>
        <v>長門 本山</v>
      </c>
      <c r="AO564" s="281"/>
      <c r="AP564" s="281"/>
      <c r="AQ564" s="281"/>
      <c r="AR564" s="281"/>
      <c r="AS564" s="281"/>
      <c r="AT564" s="282"/>
      <c r="AU564" s="269"/>
      <c r="AV564" s="265"/>
      <c r="AW564" s="159"/>
      <c r="AX564" s="159"/>
      <c r="AY564" s="159"/>
      <c r="AZ564" s="159"/>
      <c r="BA564" s="325">
        <f t="shared" ca="1" si="52"/>
        <v>4</v>
      </c>
      <c r="BB564" s="326"/>
      <c r="BC564" s="161" t="str">
        <f t="shared" ca="1" si="53"/>
        <v/>
      </c>
      <c r="BD564" s="280" t="str">
        <f t="shared" ca="1" si="54"/>
        <v>周防 高森</v>
      </c>
      <c r="BE564" s="281"/>
      <c r="BF564" s="281"/>
      <c r="BG564" s="281"/>
      <c r="BH564" s="281"/>
      <c r="BI564" s="281"/>
      <c r="BJ564" s="282"/>
      <c r="BK564" s="283"/>
      <c r="BL564" s="284"/>
      <c r="BM564" s="159"/>
      <c r="BN564" s="159"/>
      <c r="BO564" s="159"/>
      <c r="BP564" s="159"/>
    </row>
    <row r="565" spans="11:68" s="68" customFormat="1" ht="16.5" customHeight="1" x14ac:dyDescent="0.2">
      <c r="K565"/>
      <c r="L565"/>
      <c r="M565"/>
      <c r="N565"/>
      <c r="O565"/>
      <c r="P565" s="26" t="str">
        <f t="shared" si="46"/>
        <v/>
      </c>
      <c r="Q565" s="26" t="str">
        <f t="shared" si="47"/>
        <v/>
      </c>
      <c r="T565"/>
      <c r="U565"/>
      <c r="V565"/>
      <c r="W565"/>
      <c r="X565"/>
      <c r="Y565"/>
      <c r="Z565"/>
      <c r="AA565"/>
      <c r="AL565" s="117">
        <f t="shared" ca="1" si="49"/>
        <v>5</v>
      </c>
      <c r="AM565" s="161" t="str">
        <f t="shared" ca="1" si="50"/>
        <v/>
      </c>
      <c r="AN565" s="280" t="str">
        <f t="shared" ca="1" si="51"/>
        <v>長門 古市</v>
      </c>
      <c r="AO565" s="281"/>
      <c r="AP565" s="281"/>
      <c r="AQ565" s="281"/>
      <c r="AR565" s="281"/>
      <c r="AS565" s="281"/>
      <c r="AT565" s="282"/>
      <c r="AU565" s="269"/>
      <c r="AV565" s="265"/>
      <c r="AW565" s="159"/>
      <c r="AX565" s="159"/>
      <c r="AY565" s="159"/>
      <c r="AZ565" s="159"/>
      <c r="BA565" s="325">
        <f t="shared" ca="1" si="52"/>
        <v>5</v>
      </c>
      <c r="BB565" s="326"/>
      <c r="BC565" s="161" t="str">
        <f t="shared" ca="1" si="53"/>
        <v/>
      </c>
      <c r="BD565" s="280" t="str">
        <f t="shared" ca="1" si="54"/>
        <v>周防 久保</v>
      </c>
      <c r="BE565" s="281"/>
      <c r="BF565" s="281"/>
      <c r="BG565" s="281"/>
      <c r="BH565" s="281"/>
      <c r="BI565" s="281"/>
      <c r="BJ565" s="282"/>
      <c r="BK565" s="283"/>
      <c r="BL565" s="284"/>
      <c r="BM565" s="159"/>
      <c r="BN565" s="159"/>
      <c r="BO565" s="159"/>
      <c r="BP565" s="159"/>
    </row>
    <row r="566" spans="11:68" s="68" customFormat="1" ht="16.5" customHeight="1" x14ac:dyDescent="0.2">
      <c r="K566"/>
      <c r="L566"/>
      <c r="M566"/>
      <c r="N566"/>
      <c r="O566"/>
      <c r="P566" s="26" t="str">
        <f t="shared" si="46"/>
        <v/>
      </c>
      <c r="Q566" s="26" t="str">
        <f t="shared" si="47"/>
        <v/>
      </c>
      <c r="T566"/>
      <c r="U566"/>
      <c r="V566"/>
      <c r="W566"/>
      <c r="X566"/>
      <c r="Y566"/>
      <c r="Z566"/>
      <c r="AA566"/>
      <c r="AL566" s="117">
        <f t="shared" ca="1" si="49"/>
        <v>6</v>
      </c>
      <c r="AM566" s="161" t="str">
        <f t="shared" ca="1" si="50"/>
        <v/>
      </c>
      <c r="AN566" s="280" t="str">
        <f t="shared" ca="1" si="51"/>
        <v>長門 二見</v>
      </c>
      <c r="AO566" s="281"/>
      <c r="AP566" s="281"/>
      <c r="AQ566" s="281"/>
      <c r="AR566" s="281"/>
      <c r="AS566" s="281"/>
      <c r="AT566" s="282"/>
      <c r="AU566" s="269"/>
      <c r="AV566" s="265"/>
      <c r="AW566" s="159"/>
      <c r="AX566" s="159"/>
      <c r="AY566" s="159"/>
      <c r="AZ566" s="159"/>
      <c r="BA566" s="325">
        <f t="shared" ca="1" si="52"/>
        <v>6</v>
      </c>
      <c r="BB566" s="326"/>
      <c r="BC566" s="161" t="str">
        <f t="shared" ca="1" si="53"/>
        <v>c</v>
      </c>
      <c r="BD566" s="280" t="str">
        <f t="shared" ca="1" si="54"/>
        <v>湯田 温泉</v>
      </c>
      <c r="BE566" s="281"/>
      <c r="BF566" s="281"/>
      <c r="BG566" s="281"/>
      <c r="BH566" s="281"/>
      <c r="BI566" s="281"/>
      <c r="BJ566" s="282"/>
      <c r="BK566" s="283"/>
      <c r="BL566" s="284"/>
      <c r="BM566" s="159"/>
      <c r="BN566" s="159"/>
      <c r="BO566" s="159"/>
      <c r="BP566" s="159"/>
    </row>
    <row r="567" spans="11:68" s="68" customFormat="1" ht="16.5" customHeight="1" x14ac:dyDescent="0.2">
      <c r="K567"/>
      <c r="L567"/>
      <c r="M567"/>
      <c r="N567"/>
      <c r="O567"/>
      <c r="P567" s="26" t="str">
        <f t="shared" si="46"/>
        <v/>
      </c>
      <c r="Q567" s="26" t="str">
        <f t="shared" si="47"/>
        <v/>
      </c>
      <c r="T567"/>
      <c r="U567"/>
      <c r="V567"/>
      <c r="W567"/>
      <c r="X567"/>
      <c r="Y567"/>
      <c r="Z567"/>
      <c r="AA567"/>
      <c r="AL567" s="117">
        <f t="shared" ca="1" si="49"/>
        <v>7</v>
      </c>
      <c r="AM567" s="161" t="str">
        <f t="shared" ca="1" si="50"/>
        <v/>
      </c>
      <c r="AN567" s="280" t="str">
        <f t="shared" ca="1" si="51"/>
        <v>長門 粟野</v>
      </c>
      <c r="AO567" s="281"/>
      <c r="AP567" s="281"/>
      <c r="AQ567" s="281"/>
      <c r="AR567" s="281"/>
      <c r="AS567" s="281"/>
      <c r="AT567" s="282"/>
      <c r="AU567" s="269"/>
      <c r="AV567" s="265"/>
      <c r="AW567" s="159"/>
      <c r="AX567" s="159"/>
      <c r="AY567" s="159"/>
      <c r="AZ567" s="159"/>
      <c r="BA567" s="325">
        <f t="shared" ca="1" si="52"/>
        <v>7</v>
      </c>
      <c r="BB567" s="326"/>
      <c r="BC567" s="161" t="str">
        <f t="shared" ca="1" si="53"/>
        <v/>
      </c>
      <c r="BD567" s="280" t="str">
        <f t="shared" ca="1" si="54"/>
        <v>宇部 岬</v>
      </c>
      <c r="BE567" s="281"/>
      <c r="BF567" s="281"/>
      <c r="BG567" s="281"/>
      <c r="BH567" s="281"/>
      <c r="BI567" s="281"/>
      <c r="BJ567" s="282"/>
      <c r="BK567" s="283"/>
      <c r="BL567" s="284"/>
      <c r="BM567" s="159"/>
      <c r="BN567" s="159"/>
      <c r="BO567" s="159"/>
      <c r="BP567" s="159"/>
    </row>
    <row r="568" spans="11:68" s="68" customFormat="1" ht="16.5" customHeight="1" x14ac:dyDescent="0.2">
      <c r="K568"/>
      <c r="L568"/>
      <c r="M568"/>
      <c r="N568"/>
      <c r="O568"/>
      <c r="P568" s="26" t="str">
        <f t="shared" si="46"/>
        <v/>
      </c>
      <c r="Q568" s="26" t="str">
        <f t="shared" si="47"/>
        <v/>
      </c>
      <c r="T568"/>
      <c r="U568"/>
      <c r="V568"/>
      <c r="W568"/>
      <c r="X568"/>
      <c r="Y568"/>
      <c r="Z568"/>
      <c r="AA568"/>
      <c r="AL568" s="117">
        <f t="shared" ca="1" si="49"/>
        <v>8</v>
      </c>
      <c r="AM568" s="161" t="str">
        <f t="shared" ca="1" si="50"/>
        <v/>
      </c>
      <c r="AN568" s="280" t="str">
        <f t="shared" ca="1" si="51"/>
        <v>長門 三隅</v>
      </c>
      <c r="AO568" s="281"/>
      <c r="AP568" s="281"/>
      <c r="AQ568" s="281"/>
      <c r="AR568" s="281"/>
      <c r="AS568" s="281"/>
      <c r="AT568" s="282"/>
      <c r="AU568" s="269"/>
      <c r="AV568" s="265"/>
      <c r="AW568" s="159"/>
      <c r="AX568" s="159"/>
      <c r="AY568" s="159"/>
      <c r="AZ568" s="159"/>
      <c r="BA568" s="325">
        <f t="shared" ca="1" si="52"/>
        <v>8</v>
      </c>
      <c r="BB568" s="326"/>
      <c r="BC568" s="161" t="str">
        <f t="shared" ca="1" si="53"/>
        <v/>
      </c>
      <c r="BD568" s="280" t="str">
        <f t="shared" ca="1" si="54"/>
        <v>宇部 新川</v>
      </c>
      <c r="BE568" s="281"/>
      <c r="BF568" s="281"/>
      <c r="BG568" s="281"/>
      <c r="BH568" s="281"/>
      <c r="BI568" s="281"/>
      <c r="BJ568" s="282"/>
      <c r="BK568" s="283"/>
      <c r="BL568" s="284"/>
      <c r="BM568" s="159"/>
      <c r="BN568" s="159"/>
      <c r="BO568" s="159"/>
      <c r="BP568" s="159"/>
    </row>
    <row r="569" spans="11:68" s="68" customFormat="1" ht="16.5" customHeight="1" x14ac:dyDescent="0.2">
      <c r="K569"/>
      <c r="L569"/>
      <c r="M569"/>
      <c r="N569"/>
      <c r="O569"/>
      <c r="P569" s="26" t="str">
        <f t="shared" ref="P569:P632" si="55">IF(K569=$C$8,ROW(),"")</f>
        <v/>
      </c>
      <c r="Q569" s="26" t="str">
        <f t="shared" ref="Q569:Q632" si="56">IF(K569=$C$10,ROW(),"")</f>
        <v/>
      </c>
      <c r="T569"/>
      <c r="U569"/>
      <c r="V569"/>
      <c r="W569"/>
      <c r="X569"/>
      <c r="Y569"/>
      <c r="Z569"/>
      <c r="AA569"/>
      <c r="AL569" s="117">
        <f t="shared" ca="1" si="49"/>
        <v>9</v>
      </c>
      <c r="AM569" s="161" t="str">
        <f t="shared" ca="1" si="50"/>
        <v/>
      </c>
      <c r="AN569" s="280" t="str">
        <f t="shared" ca="1" si="51"/>
        <v>長門 大井</v>
      </c>
      <c r="AO569" s="281"/>
      <c r="AP569" s="281"/>
      <c r="AQ569" s="281"/>
      <c r="AR569" s="281"/>
      <c r="AS569" s="281"/>
      <c r="AT569" s="282"/>
      <c r="AU569" s="269"/>
      <c r="AV569" s="265"/>
      <c r="AW569" s="159"/>
      <c r="AX569" s="159"/>
      <c r="AY569" s="159"/>
      <c r="AZ569" s="159"/>
      <c r="BA569" s="325">
        <f t="shared" ca="1" si="52"/>
        <v>9</v>
      </c>
      <c r="BB569" s="326"/>
      <c r="BC569" s="161" t="str">
        <f t="shared" ca="1" si="53"/>
        <v/>
      </c>
      <c r="BD569" s="280" t="str">
        <f t="shared" ca="1" si="54"/>
        <v>小野田 港</v>
      </c>
      <c r="BE569" s="281"/>
      <c r="BF569" s="281"/>
      <c r="BG569" s="281"/>
      <c r="BH569" s="281"/>
      <c r="BI569" s="281"/>
      <c r="BJ569" s="282"/>
      <c r="BK569" s="283"/>
      <c r="BL569" s="284"/>
      <c r="BM569" s="159"/>
      <c r="BN569" s="159"/>
      <c r="BO569" s="159"/>
      <c r="BP569" s="159"/>
    </row>
    <row r="570" spans="11:68" s="68" customFormat="1" ht="16.5" customHeight="1" x14ac:dyDescent="0.2">
      <c r="K570"/>
      <c r="L570"/>
      <c r="M570"/>
      <c r="N570"/>
      <c r="O570"/>
      <c r="P570" s="26" t="str">
        <f t="shared" si="55"/>
        <v/>
      </c>
      <c r="Q570" s="26" t="str">
        <f t="shared" si="56"/>
        <v/>
      </c>
      <c r="T570"/>
      <c r="U570"/>
      <c r="V570"/>
      <c r="W570"/>
      <c r="X570"/>
      <c r="Y570"/>
      <c r="Z570"/>
      <c r="AA570"/>
      <c r="AL570" s="117">
        <f t="shared" ca="1" si="49"/>
        <v>10</v>
      </c>
      <c r="AM570" s="161" t="str">
        <f t="shared" ca="1" si="50"/>
        <v/>
      </c>
      <c r="AN570" s="280" t="str">
        <f t="shared" ca="1" si="51"/>
        <v>宇賀 本郷</v>
      </c>
      <c r="AO570" s="281"/>
      <c r="AP570" s="281"/>
      <c r="AQ570" s="281"/>
      <c r="AR570" s="281"/>
      <c r="AS570" s="281"/>
      <c r="AT570" s="282"/>
      <c r="AU570" s="269"/>
      <c r="AV570" s="265"/>
      <c r="AW570" s="159"/>
      <c r="AX570" s="159"/>
      <c r="AY570" s="159"/>
      <c r="AZ570" s="159"/>
      <c r="BA570" s="325">
        <f t="shared" ca="1" si="52"/>
        <v>10</v>
      </c>
      <c r="BB570" s="326"/>
      <c r="BC570" s="161" t="str">
        <f t="shared" ca="1" si="53"/>
        <v/>
      </c>
      <c r="BD570" s="280" t="str">
        <f t="shared" ca="1" si="54"/>
        <v>浜 河内</v>
      </c>
      <c r="BE570" s="281"/>
      <c r="BF570" s="281"/>
      <c r="BG570" s="281"/>
      <c r="BH570" s="281"/>
      <c r="BI570" s="281"/>
      <c r="BJ570" s="282"/>
      <c r="BK570" s="283"/>
      <c r="BL570" s="284"/>
      <c r="BM570" s="159"/>
      <c r="BN570" s="159"/>
      <c r="BO570" s="159"/>
      <c r="BP570" s="159"/>
    </row>
    <row r="571" spans="11:68" s="68" customFormat="1" ht="16.5" customHeight="1" x14ac:dyDescent="0.2">
      <c r="K571"/>
      <c r="L571"/>
      <c r="M571"/>
      <c r="N571"/>
      <c r="O571"/>
      <c r="P571" s="26" t="str">
        <f t="shared" si="55"/>
        <v/>
      </c>
      <c r="Q571" s="26" t="str">
        <f t="shared" si="56"/>
        <v/>
      </c>
      <c r="T571"/>
      <c r="U571"/>
      <c r="V571"/>
      <c r="W571"/>
      <c r="X571"/>
      <c r="Y571"/>
      <c r="Z571"/>
      <c r="AA571"/>
      <c r="AL571" s="117">
        <f t="shared" ca="1" si="49"/>
        <v>11</v>
      </c>
      <c r="AM571" s="161" t="str">
        <f t="shared" ca="1" si="50"/>
        <v/>
      </c>
      <c r="AN571" s="280" t="str">
        <f t="shared" ca="1" si="51"/>
        <v>石見 横田</v>
      </c>
      <c r="AO571" s="281"/>
      <c r="AP571" s="281"/>
      <c r="AQ571" s="281"/>
      <c r="AR571" s="281"/>
      <c r="AS571" s="281"/>
      <c r="AT571" s="282"/>
      <c r="AU571" s="269"/>
      <c r="AV571" s="265"/>
      <c r="AW571" s="159"/>
      <c r="AX571" s="159"/>
      <c r="AY571" s="159"/>
      <c r="AZ571" s="159"/>
      <c r="BA571" s="325">
        <f t="shared" ca="1" si="52"/>
        <v>11</v>
      </c>
      <c r="BB571" s="326"/>
      <c r="BC571" s="161" t="str">
        <f t="shared" ca="1" si="53"/>
        <v/>
      </c>
      <c r="BD571" s="280" t="str">
        <f t="shared" ca="1" si="54"/>
        <v>守内 かさ神</v>
      </c>
      <c r="BE571" s="281"/>
      <c r="BF571" s="281"/>
      <c r="BG571" s="281"/>
      <c r="BH571" s="281"/>
      <c r="BI571" s="281"/>
      <c r="BJ571" s="282"/>
      <c r="BK571" s="283"/>
      <c r="BL571" s="284"/>
      <c r="BM571" s="159"/>
      <c r="BN571" s="159"/>
      <c r="BO571" s="159"/>
      <c r="BP571" s="159"/>
    </row>
    <row r="572" spans="11:68" s="68" customFormat="1" ht="16.5" customHeight="1" x14ac:dyDescent="0.2">
      <c r="K572"/>
      <c r="L572"/>
      <c r="M572"/>
      <c r="N572"/>
      <c r="O572"/>
      <c r="P572" s="26" t="str">
        <f t="shared" si="55"/>
        <v/>
      </c>
      <c r="Q572" s="26" t="str">
        <f t="shared" si="56"/>
        <v/>
      </c>
      <c r="T572"/>
      <c r="U572"/>
      <c r="V572"/>
      <c r="W572"/>
      <c r="X572"/>
      <c r="Y572"/>
      <c r="Z572"/>
      <c r="AA572"/>
      <c r="AL572" s="117">
        <f t="shared" ca="1" si="49"/>
        <v>12</v>
      </c>
      <c r="AM572" s="161" t="str">
        <f t="shared" ca="1" si="50"/>
        <v/>
      </c>
      <c r="AN572" s="280" t="str">
        <f t="shared" ca="1" si="51"/>
        <v>石見 津田</v>
      </c>
      <c r="AO572" s="281"/>
      <c r="AP572" s="281"/>
      <c r="AQ572" s="281"/>
      <c r="AR572" s="281"/>
      <c r="AS572" s="281"/>
      <c r="AT572" s="282"/>
      <c r="AU572" s="269"/>
      <c r="AV572" s="265"/>
      <c r="AW572" s="159"/>
      <c r="AX572" s="159"/>
      <c r="AY572" s="159"/>
      <c r="AZ572" s="159"/>
      <c r="BA572" s="325">
        <f t="shared" ca="1" si="52"/>
        <v>12</v>
      </c>
      <c r="BB572" s="326"/>
      <c r="BC572" s="161" t="str">
        <f t="shared" ca="1" si="53"/>
        <v/>
      </c>
      <c r="BD572" s="280" t="str">
        <f t="shared" ca="1" si="54"/>
        <v>清流 新岩国</v>
      </c>
      <c r="BE572" s="281"/>
      <c r="BF572" s="281"/>
      <c r="BG572" s="281"/>
      <c r="BH572" s="281"/>
      <c r="BI572" s="281"/>
      <c r="BJ572" s="282"/>
      <c r="BK572" s="283"/>
      <c r="BL572" s="284"/>
      <c r="BM572" s="159"/>
      <c r="BN572" s="159"/>
      <c r="BO572" s="159"/>
      <c r="BP572" s="159"/>
    </row>
    <row r="573" spans="11:68" s="68" customFormat="1" ht="16.5" customHeight="1" x14ac:dyDescent="0.2">
      <c r="K573"/>
      <c r="L573"/>
      <c r="M573"/>
      <c r="N573"/>
      <c r="O573"/>
      <c r="P573" s="26" t="str">
        <f t="shared" si="55"/>
        <v/>
      </c>
      <c r="Q573" s="26" t="str">
        <f t="shared" si="56"/>
        <v/>
      </c>
      <c r="T573"/>
      <c r="U573"/>
      <c r="V573"/>
      <c r="W573"/>
      <c r="X573"/>
      <c r="Y573"/>
      <c r="Z573"/>
      <c r="AA573"/>
      <c r="AL573" s="117">
        <f t="shared" ca="1" si="49"/>
        <v>13</v>
      </c>
      <c r="AM573" s="161" t="str">
        <f t="shared" ca="1" si="50"/>
        <v/>
      </c>
      <c r="AN573" s="280" t="str">
        <f t="shared" ca="1" si="51"/>
        <v>三保 三隅</v>
      </c>
      <c r="AO573" s="281"/>
      <c r="AP573" s="281"/>
      <c r="AQ573" s="281"/>
      <c r="AR573" s="281"/>
      <c r="AS573" s="281"/>
      <c r="AT573" s="282"/>
      <c r="AU573" s="269"/>
      <c r="AV573" s="265"/>
      <c r="AW573" s="159"/>
      <c r="AX573" s="159"/>
      <c r="AY573" s="159"/>
      <c r="AZ573" s="159"/>
      <c r="BA573" s="325">
        <f t="shared" ca="1" si="52"/>
        <v>13</v>
      </c>
      <c r="BB573" s="326"/>
      <c r="BC573" s="161" t="str">
        <f t="shared" ca="1" si="53"/>
        <v/>
      </c>
      <c r="BD573" s="280" t="str">
        <f t="shared" ca="1" si="54"/>
        <v>和木 厚保</v>
      </c>
      <c r="BE573" s="281"/>
      <c r="BF573" s="281"/>
      <c r="BG573" s="281"/>
      <c r="BH573" s="281"/>
      <c r="BI573" s="281"/>
      <c r="BJ573" s="282"/>
      <c r="BK573" s="283"/>
      <c r="BL573" s="284"/>
      <c r="BM573" s="159"/>
      <c r="BN573" s="159"/>
      <c r="BO573" s="159"/>
      <c r="BP573" s="159"/>
    </row>
    <row r="574" spans="11:68" s="68" customFormat="1" ht="16.5" customHeight="1" x14ac:dyDescent="0.2">
      <c r="K574"/>
      <c r="L574"/>
      <c r="M574"/>
      <c r="N574"/>
      <c r="O574"/>
      <c r="P574" s="26" t="str">
        <f t="shared" si="55"/>
        <v/>
      </c>
      <c r="Q574" s="26" t="str">
        <f t="shared" si="56"/>
        <v/>
      </c>
      <c r="T574"/>
      <c r="U574"/>
      <c r="V574"/>
      <c r="W574"/>
      <c r="X574"/>
      <c r="Y574"/>
      <c r="Z574"/>
      <c r="AA574"/>
      <c r="AL574" s="117">
        <f t="shared" ca="1" si="49"/>
        <v>14</v>
      </c>
      <c r="AM574" s="161" t="str">
        <f t="shared" ca="1" si="50"/>
        <v/>
      </c>
      <c r="AN574" s="280" t="str">
        <f t="shared" ca="1" si="51"/>
        <v>梶栗 郷台地</v>
      </c>
      <c r="AO574" s="281"/>
      <c r="AP574" s="281"/>
      <c r="AQ574" s="281"/>
      <c r="AR574" s="281"/>
      <c r="AS574" s="281"/>
      <c r="AT574" s="282"/>
      <c r="AU574" s="269"/>
      <c r="AV574" s="265"/>
      <c r="AW574" s="159"/>
      <c r="AX574" s="159"/>
      <c r="AY574" s="159"/>
      <c r="AZ574" s="159"/>
      <c r="BA574" s="325">
        <f t="shared" ca="1" si="52"/>
        <v>14</v>
      </c>
      <c r="BB574" s="326"/>
      <c r="BC574" s="161" t="str">
        <f t="shared" ca="1" si="53"/>
        <v/>
      </c>
      <c r="BD574" s="280" t="str">
        <f t="shared" ca="1" si="54"/>
        <v>戸田 生野屋</v>
      </c>
      <c r="BE574" s="281"/>
      <c r="BF574" s="281"/>
      <c r="BG574" s="281"/>
      <c r="BH574" s="281"/>
      <c r="BI574" s="281"/>
      <c r="BJ574" s="282"/>
      <c r="BK574" s="283"/>
      <c r="BL574" s="284"/>
      <c r="BM574" s="159"/>
      <c r="BN574" s="159"/>
      <c r="BO574" s="159"/>
      <c r="BP574" s="159"/>
    </row>
    <row r="575" spans="11:68" s="68" customFormat="1" ht="16.5" customHeight="1" x14ac:dyDescent="0.2">
      <c r="K575"/>
      <c r="L575"/>
      <c r="M575"/>
      <c r="N575"/>
      <c r="O575"/>
      <c r="P575" s="26" t="str">
        <f t="shared" si="55"/>
        <v/>
      </c>
      <c r="Q575" s="26" t="str">
        <f t="shared" si="56"/>
        <v/>
      </c>
      <c r="T575"/>
      <c r="U575"/>
      <c r="V575"/>
      <c r="W575"/>
      <c r="X575"/>
      <c r="Y575"/>
      <c r="Z575"/>
      <c r="AA575"/>
      <c r="AL575" s="117">
        <f t="shared" ca="1" si="49"/>
        <v>15</v>
      </c>
      <c r="AM575" s="161" t="str">
        <f t="shared" ca="1" si="50"/>
        <v/>
      </c>
      <c r="AN575" s="280" t="str">
        <f t="shared" ca="1" si="51"/>
        <v>宇田 郷</v>
      </c>
      <c r="AO575" s="281"/>
      <c r="AP575" s="281"/>
      <c r="AQ575" s="281"/>
      <c r="AR575" s="281"/>
      <c r="AS575" s="281"/>
      <c r="AT575" s="282"/>
      <c r="AU575" s="269"/>
      <c r="AV575" s="265"/>
      <c r="AW575" s="159"/>
      <c r="AX575" s="159"/>
      <c r="AY575" s="159"/>
      <c r="AZ575" s="159"/>
      <c r="BA575" s="325">
        <f t="shared" ca="1" si="52"/>
        <v>15</v>
      </c>
      <c r="BB575" s="326"/>
      <c r="BC575" s="161" t="str">
        <f t="shared" ca="1" si="53"/>
        <v/>
      </c>
      <c r="BD575" s="280" t="str">
        <f t="shared" ca="1" si="54"/>
        <v>目出 特牛</v>
      </c>
      <c r="BE575" s="281"/>
      <c r="BF575" s="281"/>
      <c r="BG575" s="281"/>
      <c r="BH575" s="281"/>
      <c r="BI575" s="281"/>
      <c r="BJ575" s="282"/>
      <c r="BK575" s="283"/>
      <c r="BL575" s="284"/>
      <c r="BM575" s="159"/>
      <c r="BN575" s="159"/>
      <c r="BO575" s="159"/>
      <c r="BP575" s="159"/>
    </row>
    <row r="576" spans="11:68" s="68" customFormat="1" ht="16.5" customHeight="1" x14ac:dyDescent="0.2">
      <c r="K576"/>
      <c r="L576"/>
      <c r="M576"/>
      <c r="N576"/>
      <c r="O576"/>
      <c r="P576" s="26" t="str">
        <f t="shared" si="55"/>
        <v/>
      </c>
      <c r="Q576" s="26" t="str">
        <f t="shared" si="56"/>
        <v/>
      </c>
      <c r="S576"/>
      <c r="T576"/>
      <c r="U576"/>
      <c r="V576"/>
      <c r="W576"/>
      <c r="X576"/>
      <c r="Y576"/>
      <c r="Z576"/>
      <c r="AA576"/>
      <c r="AL576" s="118">
        <f t="shared" ca="1" si="49"/>
        <v>16</v>
      </c>
      <c r="AM576" s="162" t="str">
        <f t="shared" ca="1" si="50"/>
        <v/>
      </c>
      <c r="AN576" s="287" t="str">
        <f t="shared" ca="1" si="51"/>
        <v>戸田 小浜</v>
      </c>
      <c r="AO576" s="288"/>
      <c r="AP576" s="288"/>
      <c r="AQ576" s="288"/>
      <c r="AR576" s="288"/>
      <c r="AS576" s="288"/>
      <c r="AT576" s="289"/>
      <c r="AU576" s="270"/>
      <c r="AV576" s="267"/>
      <c r="AW576" s="163"/>
      <c r="AX576" s="163"/>
      <c r="AY576" s="163"/>
      <c r="AZ576" s="163"/>
      <c r="BA576" s="317">
        <f t="shared" ca="1" si="52"/>
        <v>16</v>
      </c>
      <c r="BB576" s="318"/>
      <c r="BC576" s="162" t="str">
        <f t="shared" ca="1" si="53"/>
        <v/>
      </c>
      <c r="BD576" s="287" t="str">
        <f t="shared" ca="1" si="54"/>
        <v>幡生 厚東</v>
      </c>
      <c r="BE576" s="288"/>
      <c r="BF576" s="288"/>
      <c r="BG576" s="288"/>
      <c r="BH576" s="288"/>
      <c r="BI576" s="288"/>
      <c r="BJ576" s="289"/>
      <c r="BK576" s="285"/>
      <c r="BL576" s="286"/>
      <c r="BM576" s="163"/>
      <c r="BN576" s="163"/>
      <c r="BO576" s="163"/>
      <c r="BP576" s="163"/>
    </row>
    <row r="577" spans="11:68" s="68" customFormat="1" ht="16.5" customHeight="1" x14ac:dyDescent="0.2">
      <c r="K577"/>
      <c r="L577"/>
      <c r="M577"/>
      <c r="N577"/>
      <c r="O577"/>
      <c r="P577" s="26" t="str">
        <f t="shared" si="55"/>
        <v/>
      </c>
      <c r="Q577" s="26" t="str">
        <f t="shared" si="56"/>
        <v/>
      </c>
      <c r="S577"/>
      <c r="T577"/>
      <c r="U577"/>
      <c r="V577"/>
      <c r="W577"/>
      <c r="X577"/>
      <c r="Y577"/>
      <c r="Z577"/>
      <c r="AA577"/>
      <c r="AL577" s="313" t="str">
        <f ca="1">IF(B34=101,"監督A","")</f>
        <v>監督A</v>
      </c>
      <c r="AM577" s="313" t="e">
        <f>試合情報とｻｲﾝ用①印刷!#REF!</f>
        <v>#REF!</v>
      </c>
      <c r="AN577" s="319" t="str">
        <f ca="1">IF(C34="","",C34)</f>
        <v>阿川 湯玉</v>
      </c>
      <c r="AO577" s="320"/>
      <c r="AP577" s="320"/>
      <c r="AQ577" s="320"/>
      <c r="AR577" s="320"/>
      <c r="AS577" s="320"/>
      <c r="AT577" s="320"/>
      <c r="AU577" s="320"/>
      <c r="AV577" s="321"/>
      <c r="AW577" s="160"/>
      <c r="AX577" s="160"/>
      <c r="AY577" s="160"/>
      <c r="AZ577" s="160"/>
      <c r="BA577" s="314" t="str">
        <f ca="1">IF(F34=101,"監督A","")</f>
        <v>監督A</v>
      </c>
      <c r="BB577" s="315"/>
      <c r="BC577" s="316"/>
      <c r="BD577" s="322" t="str">
        <f ca="1">IF(G34="","",G34)</f>
        <v>飯井 三見</v>
      </c>
      <c r="BE577" s="323"/>
      <c r="BF577" s="323"/>
      <c r="BG577" s="323"/>
      <c r="BH577" s="323"/>
      <c r="BI577" s="323"/>
      <c r="BJ577" s="323"/>
      <c r="BK577" s="323"/>
      <c r="BL577" s="324"/>
      <c r="BM577" s="160"/>
      <c r="BN577" s="160"/>
      <c r="BO577" s="160"/>
      <c r="BP577" s="160"/>
    </row>
    <row r="578" spans="11:68" s="68" customFormat="1" ht="16.5" customHeight="1" x14ac:dyDescent="0.2">
      <c r="K578"/>
      <c r="L578"/>
      <c r="M578"/>
      <c r="N578"/>
      <c r="O578"/>
      <c r="P578" s="26" t="str">
        <f t="shared" si="55"/>
        <v/>
      </c>
      <c r="Q578" s="26" t="str">
        <f t="shared" si="56"/>
        <v/>
      </c>
      <c r="S578"/>
      <c r="T578"/>
      <c r="U578"/>
      <c r="V578"/>
      <c r="W578"/>
      <c r="X578"/>
      <c r="Y578"/>
      <c r="Z578"/>
      <c r="AA578"/>
      <c r="AL578" s="299" t="str">
        <f ca="1">IF(B35=102,"役員B","")</f>
        <v>役員B</v>
      </c>
      <c r="AM578" s="299" t="e">
        <f>試合情報とｻｲﾝ用①印刷!#REF!</f>
        <v>#REF!</v>
      </c>
      <c r="AN578" s="310" t="str">
        <f ca="1">IF(C35="","",C35)</f>
        <v>黒井 村</v>
      </c>
      <c r="AO578" s="311"/>
      <c r="AP578" s="311"/>
      <c r="AQ578" s="311"/>
      <c r="AR578" s="311"/>
      <c r="AS578" s="311"/>
      <c r="AT578" s="311"/>
      <c r="AU578" s="311"/>
      <c r="AV578" s="312"/>
      <c r="AW578" s="159"/>
      <c r="AX578" s="159"/>
      <c r="AY578" s="159"/>
      <c r="AZ578" s="159"/>
      <c r="BA578" s="300" t="str">
        <f ca="1">IF(F35=102,"役員B","")</f>
        <v>役員B</v>
      </c>
      <c r="BB578" s="301"/>
      <c r="BC578" s="302"/>
      <c r="BD578" s="310" t="str">
        <f ca="1">IF(G35="","",G35)</f>
        <v>玉江 越ケ浜</v>
      </c>
      <c r="BE578" s="311"/>
      <c r="BF578" s="311"/>
      <c r="BG578" s="311"/>
      <c r="BH578" s="311"/>
      <c r="BI578" s="311"/>
      <c r="BJ578" s="311"/>
      <c r="BK578" s="311"/>
      <c r="BL578" s="312"/>
      <c r="BM578" s="159"/>
      <c r="BN578" s="159"/>
      <c r="BO578" s="159"/>
      <c r="BP578" s="159"/>
    </row>
    <row r="579" spans="11:68" s="68" customFormat="1" ht="16.5" customHeight="1" x14ac:dyDescent="0.2">
      <c r="K579"/>
      <c r="L579"/>
      <c r="M579"/>
      <c r="N579"/>
      <c r="O579"/>
      <c r="P579" s="26" t="str">
        <f t="shared" si="55"/>
        <v/>
      </c>
      <c r="Q579" s="26" t="str">
        <f t="shared" si="56"/>
        <v/>
      </c>
      <c r="S579"/>
      <c r="T579"/>
      <c r="U579"/>
      <c r="V579"/>
      <c r="W579"/>
      <c r="X579"/>
      <c r="Y579"/>
      <c r="Z579"/>
      <c r="AA579"/>
      <c r="AL579" s="299" t="str">
        <f ca="1">IF(B36=103,"役員C","")</f>
        <v>役員C</v>
      </c>
      <c r="AM579" s="299" t="e">
        <f>試合情報とｻｲﾝ用①印刷!#REF!</f>
        <v>#REF!</v>
      </c>
      <c r="AN579" s="310" t="str">
        <f ca="1">IF(C36="","",C36)</f>
        <v>雀田 居能</v>
      </c>
      <c r="AO579" s="311"/>
      <c r="AP579" s="311"/>
      <c r="AQ579" s="311"/>
      <c r="AR579" s="311"/>
      <c r="AS579" s="311"/>
      <c r="AT579" s="311"/>
      <c r="AU579" s="311"/>
      <c r="AV579" s="312"/>
      <c r="AW579" s="159"/>
      <c r="AX579" s="159"/>
      <c r="AY579" s="159"/>
      <c r="AZ579" s="159"/>
      <c r="BA579" s="300" t="str">
        <f ca="1">IF(F36=103,"役員C","")</f>
        <v>役員C</v>
      </c>
      <c r="BB579" s="301"/>
      <c r="BC579" s="302"/>
      <c r="BD579" s="310" t="str">
        <f ca="1">IF(G36="","",G36)</f>
        <v>奈古 木与</v>
      </c>
      <c r="BE579" s="311"/>
      <c r="BF579" s="311"/>
      <c r="BG579" s="311"/>
      <c r="BH579" s="311"/>
      <c r="BI579" s="311"/>
      <c r="BJ579" s="311"/>
      <c r="BK579" s="311"/>
      <c r="BL579" s="312"/>
      <c r="BM579" s="159"/>
      <c r="BN579" s="159"/>
      <c r="BO579" s="159"/>
      <c r="BP579" s="159"/>
    </row>
    <row r="580" spans="11:68" s="68" customFormat="1" ht="16.5" customHeight="1" x14ac:dyDescent="0.2">
      <c r="K580"/>
      <c r="L580"/>
      <c r="M580"/>
      <c r="N580"/>
      <c r="O580"/>
      <c r="P580" s="26" t="str">
        <f t="shared" si="55"/>
        <v/>
      </c>
      <c r="Q580" s="26" t="str">
        <f t="shared" si="56"/>
        <v/>
      </c>
      <c r="S580"/>
      <c r="T580"/>
      <c r="U580"/>
      <c r="V580"/>
      <c r="W580"/>
      <c r="X580"/>
      <c r="Y580"/>
      <c r="Z580"/>
      <c r="AA580"/>
      <c r="AL580" s="303" t="str">
        <f ca="1">IF(B37=104,"役員D","")</f>
        <v>役員D</v>
      </c>
      <c r="AM580" s="303" t="e">
        <f>試合情報とｻｲﾝ用①印刷!#REF!</f>
        <v>#REF!</v>
      </c>
      <c r="AN580" s="307" t="str">
        <f ca="1">IF(C37="","",C37)</f>
        <v>黄波戸 仙崎</v>
      </c>
      <c r="AO580" s="308"/>
      <c r="AP580" s="308"/>
      <c r="AQ580" s="308"/>
      <c r="AR580" s="308"/>
      <c r="AS580" s="308"/>
      <c r="AT580" s="308"/>
      <c r="AU580" s="308"/>
      <c r="AV580" s="309"/>
      <c r="AW580" s="163"/>
      <c r="AX580" s="163"/>
      <c r="AY580" s="163"/>
      <c r="AZ580" s="163"/>
      <c r="BA580" s="304" t="str">
        <f ca="1">IF(F37=104,"役員D","")</f>
        <v>役員D</v>
      </c>
      <c r="BB580" s="305"/>
      <c r="BC580" s="306"/>
      <c r="BD580" s="307" t="str">
        <f ca="1">IF(G37="","",G37)</f>
        <v>須佐 江崎</v>
      </c>
      <c r="BE580" s="308"/>
      <c r="BF580" s="308"/>
      <c r="BG580" s="308"/>
      <c r="BH580" s="308"/>
      <c r="BI580" s="308"/>
      <c r="BJ580" s="308"/>
      <c r="BK580" s="308"/>
      <c r="BL580" s="309"/>
      <c r="BM580" s="163"/>
      <c r="BN580" s="163"/>
      <c r="BO580" s="163"/>
      <c r="BP580" s="163"/>
    </row>
    <row r="581" spans="11:68" s="68" customFormat="1" ht="3.75" customHeight="1" x14ac:dyDescent="0.2">
      <c r="K581"/>
      <c r="L581"/>
      <c r="M581"/>
      <c r="N581"/>
      <c r="O581"/>
      <c r="P581" s="26" t="str">
        <f t="shared" si="55"/>
        <v/>
      </c>
      <c r="Q581" s="26" t="str">
        <f t="shared" si="56"/>
        <v/>
      </c>
      <c r="S581"/>
      <c r="T581"/>
      <c r="U581"/>
      <c r="V581"/>
      <c r="W581"/>
      <c r="X581"/>
      <c r="Y581"/>
      <c r="Z581"/>
      <c r="AA581"/>
    </row>
    <row r="582" spans="11:68" s="68" customFormat="1" ht="25.5" customHeight="1" x14ac:dyDescent="0.2">
      <c r="K582"/>
      <c r="L582"/>
      <c r="M582"/>
      <c r="N582"/>
      <c r="O582"/>
      <c r="P582" s="26" t="str">
        <f t="shared" si="55"/>
        <v/>
      </c>
      <c r="Q582" s="26" t="str">
        <f t="shared" si="56"/>
        <v/>
      </c>
      <c r="S582"/>
      <c r="T582"/>
      <c r="U582"/>
      <c r="V582"/>
      <c r="W582"/>
      <c r="X582"/>
      <c r="Y582"/>
      <c r="Z582"/>
      <c r="AA582"/>
      <c r="AL582" s="295" t="s">
        <v>18</v>
      </c>
      <c r="AM582" s="296"/>
      <c r="AN582" s="295"/>
      <c r="AO582" s="297"/>
      <c r="AP582" s="297"/>
      <c r="AQ582" s="297"/>
      <c r="AR582" s="297"/>
      <c r="AS582" s="297"/>
      <c r="AT582" s="297"/>
      <c r="AU582" s="297"/>
      <c r="AV582" s="296"/>
      <c r="AW582" s="295" t="s">
        <v>43</v>
      </c>
      <c r="AX582" s="297"/>
      <c r="AY582" s="297"/>
      <c r="AZ582" s="297"/>
      <c r="BA582" s="297"/>
      <c r="BB582" s="298"/>
      <c r="BC582" s="297"/>
      <c r="BD582" s="297"/>
      <c r="BE582" s="296"/>
      <c r="BF582" s="295"/>
      <c r="BG582" s="297"/>
      <c r="BH582" s="297"/>
      <c r="BI582" s="297"/>
      <c r="BJ582" s="297"/>
      <c r="BK582" s="297"/>
      <c r="BL582" s="297"/>
      <c r="BM582" s="297"/>
      <c r="BN582" s="296"/>
      <c r="BO582" s="295" t="s">
        <v>19</v>
      </c>
      <c r="BP582" s="296"/>
    </row>
    <row r="583" spans="11:68" s="68" customFormat="1" ht="17.25" customHeight="1" x14ac:dyDescent="0.2">
      <c r="K583"/>
      <c r="L583"/>
      <c r="M583"/>
      <c r="N583"/>
      <c r="O583"/>
      <c r="P583" s="26" t="str">
        <f t="shared" si="55"/>
        <v/>
      </c>
      <c r="Q583" s="26" t="str">
        <f t="shared" si="56"/>
        <v/>
      </c>
      <c r="S583"/>
      <c r="T583"/>
      <c r="U583"/>
      <c r="V583"/>
      <c r="W583"/>
      <c r="X583"/>
      <c r="Y583"/>
      <c r="Z583"/>
      <c r="AA583"/>
      <c r="AL583" s="75"/>
      <c r="AM583" s="70"/>
      <c r="AN583" s="70"/>
      <c r="AO583" s="70"/>
      <c r="AP583" s="70"/>
      <c r="AQ583" s="70"/>
      <c r="AR583" s="70"/>
      <c r="AS583" s="70"/>
      <c r="AT583" s="70"/>
      <c r="AU583" s="70"/>
      <c r="AV583" s="70"/>
      <c r="AW583" s="70"/>
      <c r="AX583" s="70"/>
      <c r="AY583" s="70"/>
      <c r="AZ583" s="70"/>
      <c r="BA583" s="70"/>
      <c r="BB583" s="120"/>
      <c r="BC583" s="70"/>
      <c r="BD583" s="70"/>
      <c r="BE583" s="70"/>
      <c r="BF583" s="70"/>
      <c r="BG583" s="70"/>
      <c r="BH583" s="70"/>
      <c r="BI583" s="70"/>
      <c r="BJ583" s="70"/>
      <c r="BK583" s="70"/>
      <c r="BL583" s="70"/>
      <c r="BM583" s="70"/>
      <c r="BN583" s="70"/>
      <c r="BO583" s="70"/>
      <c r="BP583" s="80"/>
    </row>
    <row r="584" spans="11:68" s="68" customFormat="1" ht="15.65" customHeight="1" x14ac:dyDescent="0.2">
      <c r="K584"/>
      <c r="L584"/>
      <c r="M584"/>
      <c r="N584"/>
      <c r="O584"/>
      <c r="P584" s="26" t="str">
        <f t="shared" si="55"/>
        <v/>
      </c>
      <c r="Q584" s="26" t="str">
        <f t="shared" si="56"/>
        <v/>
      </c>
      <c r="S584"/>
      <c r="T584"/>
      <c r="U584"/>
      <c r="V584"/>
      <c r="W584"/>
      <c r="X584"/>
      <c r="Y584"/>
      <c r="Z584"/>
      <c r="AA584"/>
      <c r="AL584" s="103"/>
      <c r="BP584" s="104"/>
    </row>
    <row r="585" spans="11:68" s="68" customFormat="1" ht="15.65" customHeight="1" x14ac:dyDescent="0.2">
      <c r="K585"/>
      <c r="L585"/>
      <c r="M585"/>
      <c r="N585"/>
      <c r="O585"/>
      <c r="P585" s="26" t="str">
        <f t="shared" si="55"/>
        <v/>
      </c>
      <c r="Q585" s="26" t="str">
        <f t="shared" si="56"/>
        <v/>
      </c>
      <c r="S585"/>
      <c r="T585"/>
      <c r="U585"/>
      <c r="V585"/>
      <c r="W585"/>
      <c r="X585"/>
      <c r="Y585"/>
      <c r="Z585"/>
      <c r="AA585"/>
      <c r="AL585" s="105"/>
      <c r="AM585" s="106"/>
      <c r="AN585" s="106"/>
      <c r="AO585" s="106"/>
      <c r="AP585" s="106"/>
      <c r="AQ585" s="106"/>
      <c r="AR585" s="106"/>
      <c r="AS585" s="106"/>
      <c r="AT585" s="106"/>
      <c r="AU585" s="106"/>
      <c r="AV585" s="106"/>
      <c r="AW585" s="106"/>
      <c r="AX585" s="106"/>
      <c r="AY585" s="106"/>
      <c r="AZ585" s="106"/>
      <c r="BA585" s="106"/>
      <c r="BB585" s="106"/>
      <c r="BC585" s="106"/>
      <c r="BD585" s="106"/>
      <c r="BE585" s="106"/>
      <c r="BF585" s="106"/>
      <c r="BG585" s="106"/>
      <c r="BH585" s="106"/>
      <c r="BI585" s="106"/>
      <c r="BJ585" s="106"/>
      <c r="BK585" s="106"/>
      <c r="BL585" s="106"/>
      <c r="BM585" s="106"/>
      <c r="BN585" s="106"/>
      <c r="BO585" s="106"/>
      <c r="BP585" s="107"/>
    </row>
    <row r="586" spans="11:68" s="68" customFormat="1" ht="3.75" customHeight="1" x14ac:dyDescent="0.2">
      <c r="K586"/>
      <c r="L586"/>
      <c r="M586"/>
      <c r="N586"/>
      <c r="O586"/>
      <c r="P586" s="26" t="str">
        <f t="shared" si="55"/>
        <v/>
      </c>
      <c r="Q586" s="26" t="str">
        <f t="shared" si="56"/>
        <v/>
      </c>
      <c r="S586"/>
      <c r="T586"/>
      <c r="U586"/>
      <c r="V586"/>
      <c r="W586"/>
      <c r="X586"/>
      <c r="Y586"/>
      <c r="Z586"/>
      <c r="AA586"/>
    </row>
    <row r="587" spans="11:68" s="68" customFormat="1" ht="24.75" customHeight="1" x14ac:dyDescent="0.2">
      <c r="K587"/>
      <c r="L587"/>
      <c r="M587"/>
      <c r="N587"/>
      <c r="O587"/>
      <c r="P587" s="26" t="str">
        <f t="shared" si="55"/>
        <v/>
      </c>
      <c r="Q587" s="26" t="str">
        <f t="shared" si="56"/>
        <v/>
      </c>
      <c r="S587"/>
      <c r="T587"/>
      <c r="U587"/>
      <c r="V587"/>
      <c r="W587"/>
      <c r="X587"/>
      <c r="Y587"/>
      <c r="Z587"/>
      <c r="AA587"/>
      <c r="AL587" s="68" t="s">
        <v>45</v>
      </c>
      <c r="AQ587" s="292"/>
      <c r="AR587" s="293"/>
      <c r="AS587" s="293"/>
      <c r="AT587" s="293"/>
      <c r="AU587" s="293"/>
      <c r="AV587" s="294"/>
      <c r="AW587" s="292"/>
      <c r="AX587" s="293"/>
      <c r="AY587" s="293"/>
      <c r="AZ587" s="293"/>
      <c r="BA587" s="293"/>
      <c r="BB587" s="293"/>
      <c r="BC587" s="294"/>
      <c r="BE587" s="291"/>
      <c r="BF587" s="291"/>
      <c r="BG587" s="291"/>
      <c r="BH587" s="291"/>
      <c r="BI587" s="291"/>
      <c r="BJ587" s="291"/>
      <c r="BK587" s="291"/>
      <c r="BL587" s="291"/>
      <c r="BM587" s="291"/>
      <c r="BN587" s="291"/>
      <c r="BO587" s="291"/>
      <c r="BP587" s="291"/>
    </row>
    <row r="588" spans="11:68" s="68" customFormat="1" ht="3.75" customHeight="1" x14ac:dyDescent="0.2">
      <c r="K588"/>
      <c r="L588"/>
      <c r="M588"/>
      <c r="N588"/>
      <c r="O588"/>
      <c r="P588" s="26" t="str">
        <f t="shared" si="55"/>
        <v/>
      </c>
      <c r="Q588" s="26" t="str">
        <f t="shared" si="56"/>
        <v/>
      </c>
      <c r="S588"/>
      <c r="T588"/>
      <c r="U588"/>
      <c r="V588"/>
      <c r="W588"/>
      <c r="X588"/>
      <c r="Y588"/>
      <c r="Z588"/>
      <c r="AA588"/>
    </row>
    <row r="589" spans="11:68" s="68" customFormat="1" ht="24.75" customHeight="1" x14ac:dyDescent="0.2">
      <c r="K589"/>
      <c r="L589"/>
      <c r="M589"/>
      <c r="N589"/>
      <c r="O589"/>
      <c r="P589" s="26" t="str">
        <f t="shared" si="55"/>
        <v/>
      </c>
      <c r="Q589" s="26" t="str">
        <f t="shared" si="56"/>
        <v/>
      </c>
      <c r="S589"/>
      <c r="T589"/>
      <c r="U589"/>
      <c r="V589"/>
      <c r="W589"/>
      <c r="X589"/>
      <c r="Y589"/>
      <c r="Z589"/>
      <c r="AA589"/>
      <c r="AL589" s="68" t="s">
        <v>46</v>
      </c>
      <c r="AQ589" s="292"/>
      <c r="AR589" s="293"/>
      <c r="AS589" s="293"/>
      <c r="AT589" s="293"/>
      <c r="AU589" s="293"/>
      <c r="AV589" s="294"/>
      <c r="AW589" s="292"/>
      <c r="AX589" s="293"/>
      <c r="AY589" s="293"/>
      <c r="AZ589" s="293"/>
      <c r="BA589" s="293"/>
      <c r="BB589" s="293"/>
      <c r="BC589" s="294"/>
      <c r="BE589" s="291"/>
      <c r="BF589" s="291"/>
      <c r="BG589" s="291"/>
      <c r="BH589" s="291"/>
      <c r="BI589" s="291"/>
      <c r="BJ589" s="291"/>
      <c r="BK589" s="291"/>
      <c r="BL589" s="291"/>
      <c r="BM589" s="291"/>
      <c r="BN589" s="291"/>
      <c r="BO589" s="291"/>
      <c r="BP589" s="291"/>
    </row>
    <row r="590" spans="11:68" s="68" customFormat="1" ht="3.75" customHeight="1" x14ac:dyDescent="0.2">
      <c r="K590"/>
      <c r="L590"/>
      <c r="M590"/>
      <c r="N590"/>
      <c r="O590"/>
      <c r="P590" s="26" t="str">
        <f t="shared" si="55"/>
        <v/>
      </c>
      <c r="Q590" s="26" t="str">
        <f t="shared" si="56"/>
        <v/>
      </c>
      <c r="S590"/>
      <c r="T590"/>
      <c r="U590"/>
      <c r="V590"/>
      <c r="W590"/>
      <c r="X590"/>
      <c r="Y590"/>
      <c r="Z590"/>
      <c r="AA590"/>
    </row>
    <row r="591" spans="11:68" s="68" customFormat="1" ht="24.75" customHeight="1" x14ac:dyDescent="0.2">
      <c r="K591"/>
      <c r="L591"/>
      <c r="M591"/>
      <c r="N591"/>
      <c r="O591"/>
      <c r="P591" s="26" t="str">
        <f t="shared" si="55"/>
        <v/>
      </c>
      <c r="Q591" s="26" t="str">
        <f t="shared" si="56"/>
        <v/>
      </c>
      <c r="S591"/>
      <c r="T591"/>
      <c r="U591"/>
      <c r="V591"/>
      <c r="W591"/>
      <c r="X591"/>
      <c r="Y591"/>
      <c r="Z591"/>
      <c r="AA591"/>
      <c r="AL591" s="186" t="str">
        <f>D12</f>
        <v>ＭＯ</v>
      </c>
      <c r="AQ591" s="292"/>
      <c r="AR591" s="293"/>
      <c r="AS591" s="293"/>
      <c r="AT591" s="293"/>
      <c r="AU591" s="293"/>
      <c r="AV591" s="294"/>
      <c r="AW591" s="292"/>
      <c r="AX591" s="293"/>
      <c r="AY591" s="293"/>
      <c r="AZ591" s="293"/>
      <c r="BA591" s="293"/>
      <c r="BB591" s="293"/>
      <c r="BC591" s="294"/>
      <c r="BE591" s="291"/>
      <c r="BF591" s="291"/>
      <c r="BG591" s="291"/>
      <c r="BH591" s="291"/>
      <c r="BI591" s="291"/>
      <c r="BJ591" s="291"/>
      <c r="BK591" s="291"/>
      <c r="BL591" s="291"/>
      <c r="BM591" s="291"/>
      <c r="BN591" s="291"/>
      <c r="BO591" s="291"/>
      <c r="BP591" s="291"/>
    </row>
    <row r="592" spans="11:68" s="68" customFormat="1" ht="9.75" customHeight="1" thickBot="1" x14ac:dyDescent="0.25">
      <c r="K592"/>
      <c r="L592"/>
      <c r="M592"/>
      <c r="N592"/>
      <c r="O592"/>
      <c r="P592" s="26" t="str">
        <f t="shared" si="55"/>
        <v/>
      </c>
      <c r="Q592" s="26" t="str">
        <f t="shared" si="56"/>
        <v/>
      </c>
      <c r="S592"/>
      <c r="T592"/>
      <c r="U592"/>
      <c r="V592"/>
      <c r="W592"/>
      <c r="X592"/>
      <c r="Y592"/>
      <c r="Z592"/>
      <c r="AA592"/>
    </row>
    <row r="593" spans="11:68" s="68" customFormat="1" ht="17.25" customHeight="1" thickBot="1" x14ac:dyDescent="0.25">
      <c r="K593"/>
      <c r="L593"/>
      <c r="M593"/>
      <c r="N593"/>
      <c r="O593"/>
      <c r="P593" s="26" t="str">
        <f t="shared" si="55"/>
        <v/>
      </c>
      <c r="Q593" s="26" t="str">
        <f t="shared" si="56"/>
        <v/>
      </c>
      <c r="S593"/>
      <c r="T593"/>
      <c r="U593"/>
      <c r="V593"/>
      <c r="W593"/>
      <c r="X593"/>
      <c r="Y593"/>
      <c r="Z593"/>
      <c r="AA593"/>
      <c r="AL593" s="87"/>
      <c r="AM593" s="87"/>
      <c r="AN593" s="290" t="s">
        <v>47</v>
      </c>
      <c r="AO593" s="290"/>
      <c r="AP593" s="290"/>
      <c r="AQ593" s="290"/>
      <c r="AR593" s="290"/>
      <c r="AS593" s="290"/>
      <c r="AT593" s="290"/>
      <c r="AU593" s="290"/>
      <c r="AV593" s="290"/>
      <c r="AW593" s="290"/>
      <c r="AX593" s="290"/>
      <c r="AY593" s="290"/>
      <c r="AZ593" s="290"/>
      <c r="BA593" s="290"/>
      <c r="BB593" s="290"/>
      <c r="BC593" s="290"/>
      <c r="BD593" s="290"/>
      <c r="BE593" s="290"/>
      <c r="BF593" s="290"/>
      <c r="BG593" s="290"/>
      <c r="BH593" s="290"/>
      <c r="BI593" s="290"/>
      <c r="BJ593" s="290"/>
      <c r="BK593" s="290"/>
      <c r="BL593" s="290"/>
      <c r="BM593" s="290"/>
      <c r="BN593" s="290"/>
      <c r="BO593" s="87"/>
      <c r="BP593" s="87"/>
    </row>
    <row r="594" spans="11:68" s="68" customFormat="1" ht="3" customHeight="1" x14ac:dyDescent="0.2">
      <c r="K594"/>
      <c r="L594"/>
      <c r="M594"/>
      <c r="N594"/>
      <c r="O594"/>
      <c r="P594" s="26" t="str">
        <f t="shared" si="55"/>
        <v/>
      </c>
      <c r="Q594" s="26" t="str">
        <f t="shared" si="56"/>
        <v/>
      </c>
      <c r="S594"/>
      <c r="T594"/>
      <c r="U594"/>
      <c r="V594"/>
      <c r="W594"/>
      <c r="X594"/>
      <c r="Y594"/>
      <c r="Z594"/>
      <c r="AA594"/>
    </row>
    <row r="595" spans="11:68" s="68" customFormat="1" ht="17.25" customHeight="1" x14ac:dyDescent="0.2">
      <c r="K595"/>
      <c r="L595"/>
      <c r="M595"/>
      <c r="N595"/>
      <c r="O595"/>
      <c r="P595" s="26" t="str">
        <f t="shared" si="55"/>
        <v/>
      </c>
      <c r="Q595" s="26" t="str">
        <f t="shared" si="56"/>
        <v/>
      </c>
      <c r="S595"/>
      <c r="T595"/>
      <c r="U595"/>
      <c r="V595"/>
      <c r="W595"/>
      <c r="X595"/>
      <c r="Y595"/>
      <c r="Z595"/>
      <c r="AA595"/>
    </row>
    <row r="596" spans="11:68" x14ac:dyDescent="0.2">
      <c r="P596" s="26" t="str">
        <f t="shared" si="55"/>
        <v/>
      </c>
      <c r="Q596" s="26" t="str">
        <f t="shared" si="56"/>
        <v/>
      </c>
    </row>
    <row r="597" spans="11:68" x14ac:dyDescent="0.2">
      <c r="P597" s="26" t="str">
        <f t="shared" si="55"/>
        <v/>
      </c>
      <c r="Q597" s="26" t="str">
        <f t="shared" si="56"/>
        <v/>
      </c>
    </row>
    <row r="598" spans="11:68" x14ac:dyDescent="0.2">
      <c r="P598" s="26" t="str">
        <f t="shared" si="55"/>
        <v/>
      </c>
      <c r="Q598" s="26" t="str">
        <f t="shared" si="56"/>
        <v/>
      </c>
    </row>
    <row r="599" spans="11:68" x14ac:dyDescent="0.2">
      <c r="P599" s="26" t="str">
        <f t="shared" si="55"/>
        <v/>
      </c>
      <c r="Q599" s="26" t="str">
        <f t="shared" si="56"/>
        <v/>
      </c>
    </row>
    <row r="600" spans="11:68" x14ac:dyDescent="0.2">
      <c r="P600" s="26" t="str">
        <f t="shared" si="55"/>
        <v/>
      </c>
      <c r="Q600" s="26" t="str">
        <f t="shared" si="56"/>
        <v/>
      </c>
    </row>
    <row r="601" spans="11:68" x14ac:dyDescent="0.2">
      <c r="P601" s="26" t="str">
        <f t="shared" si="55"/>
        <v/>
      </c>
      <c r="Q601" s="26" t="str">
        <f t="shared" si="56"/>
        <v/>
      </c>
    </row>
    <row r="602" spans="11:68" x14ac:dyDescent="0.2">
      <c r="P602" s="26" t="str">
        <f t="shared" si="55"/>
        <v/>
      </c>
      <c r="Q602" s="26" t="str">
        <f t="shared" si="56"/>
        <v/>
      </c>
    </row>
    <row r="603" spans="11:68" x14ac:dyDescent="0.2">
      <c r="P603" s="26" t="str">
        <f t="shared" si="55"/>
        <v/>
      </c>
      <c r="Q603" s="26" t="str">
        <f t="shared" si="56"/>
        <v/>
      </c>
    </row>
    <row r="604" spans="11:68" x14ac:dyDescent="0.2">
      <c r="P604" s="26" t="str">
        <f t="shared" si="55"/>
        <v/>
      </c>
      <c r="Q604" s="26" t="str">
        <f t="shared" si="56"/>
        <v/>
      </c>
    </row>
    <row r="605" spans="11:68" x14ac:dyDescent="0.2">
      <c r="P605" s="26" t="str">
        <f t="shared" si="55"/>
        <v/>
      </c>
      <c r="Q605" s="26" t="str">
        <f t="shared" si="56"/>
        <v/>
      </c>
    </row>
    <row r="606" spans="11:68" x14ac:dyDescent="0.2">
      <c r="P606" s="26" t="str">
        <f t="shared" si="55"/>
        <v/>
      </c>
      <c r="Q606" s="26" t="str">
        <f t="shared" si="56"/>
        <v/>
      </c>
    </row>
    <row r="607" spans="11:68" x14ac:dyDescent="0.2">
      <c r="P607" s="26" t="str">
        <f t="shared" si="55"/>
        <v/>
      </c>
      <c r="Q607" s="26" t="str">
        <f t="shared" si="56"/>
        <v/>
      </c>
    </row>
    <row r="608" spans="11:68" x14ac:dyDescent="0.2">
      <c r="P608" s="26" t="str">
        <f t="shared" si="55"/>
        <v/>
      </c>
      <c r="Q608" s="26" t="str">
        <f t="shared" si="56"/>
        <v/>
      </c>
    </row>
    <row r="609" spans="16:17" x14ac:dyDescent="0.2">
      <c r="P609" s="26" t="str">
        <f t="shared" si="55"/>
        <v/>
      </c>
      <c r="Q609" s="26" t="str">
        <f t="shared" si="56"/>
        <v/>
      </c>
    </row>
    <row r="610" spans="16:17" x14ac:dyDescent="0.2">
      <c r="P610" s="26" t="str">
        <f t="shared" si="55"/>
        <v/>
      </c>
      <c r="Q610" s="26" t="str">
        <f t="shared" si="56"/>
        <v/>
      </c>
    </row>
    <row r="611" spans="16:17" x14ac:dyDescent="0.2">
      <c r="P611" s="26" t="str">
        <f t="shared" si="55"/>
        <v/>
      </c>
      <c r="Q611" s="26" t="str">
        <f t="shared" si="56"/>
        <v/>
      </c>
    </row>
    <row r="612" spans="16:17" x14ac:dyDescent="0.2">
      <c r="P612" s="26" t="str">
        <f t="shared" si="55"/>
        <v/>
      </c>
      <c r="Q612" s="26" t="str">
        <f t="shared" si="56"/>
        <v/>
      </c>
    </row>
    <row r="613" spans="16:17" x14ac:dyDescent="0.2">
      <c r="P613" s="26" t="str">
        <f t="shared" si="55"/>
        <v/>
      </c>
      <c r="Q613" s="26" t="str">
        <f t="shared" si="56"/>
        <v/>
      </c>
    </row>
    <row r="614" spans="16:17" x14ac:dyDescent="0.2">
      <c r="P614" s="26" t="str">
        <f t="shared" si="55"/>
        <v/>
      </c>
      <c r="Q614" s="26" t="str">
        <f t="shared" si="56"/>
        <v/>
      </c>
    </row>
    <row r="615" spans="16:17" x14ac:dyDescent="0.2">
      <c r="P615" s="26" t="str">
        <f t="shared" si="55"/>
        <v/>
      </c>
      <c r="Q615" s="26" t="str">
        <f t="shared" si="56"/>
        <v/>
      </c>
    </row>
    <row r="616" spans="16:17" x14ac:dyDescent="0.2">
      <c r="P616" s="26" t="str">
        <f t="shared" si="55"/>
        <v/>
      </c>
      <c r="Q616" s="26" t="str">
        <f t="shared" si="56"/>
        <v/>
      </c>
    </row>
    <row r="617" spans="16:17" x14ac:dyDescent="0.2">
      <c r="P617" s="26" t="str">
        <f t="shared" si="55"/>
        <v/>
      </c>
      <c r="Q617" s="26" t="str">
        <f t="shared" si="56"/>
        <v/>
      </c>
    </row>
    <row r="618" spans="16:17" x14ac:dyDescent="0.2">
      <c r="P618" s="26" t="str">
        <f t="shared" si="55"/>
        <v/>
      </c>
      <c r="Q618" s="26" t="str">
        <f t="shared" si="56"/>
        <v/>
      </c>
    </row>
    <row r="619" spans="16:17" x14ac:dyDescent="0.2">
      <c r="P619" s="26" t="str">
        <f t="shared" si="55"/>
        <v/>
      </c>
      <c r="Q619" s="26" t="str">
        <f t="shared" si="56"/>
        <v/>
      </c>
    </row>
    <row r="620" spans="16:17" x14ac:dyDescent="0.2">
      <c r="P620" s="26" t="str">
        <f t="shared" si="55"/>
        <v/>
      </c>
      <c r="Q620" s="26" t="str">
        <f t="shared" si="56"/>
        <v/>
      </c>
    </row>
    <row r="621" spans="16:17" x14ac:dyDescent="0.2">
      <c r="P621" s="26" t="str">
        <f t="shared" si="55"/>
        <v/>
      </c>
      <c r="Q621" s="26" t="str">
        <f t="shared" si="56"/>
        <v/>
      </c>
    </row>
    <row r="622" spans="16:17" x14ac:dyDescent="0.2">
      <c r="P622" s="26" t="str">
        <f t="shared" si="55"/>
        <v/>
      </c>
      <c r="Q622" s="26" t="str">
        <f t="shared" si="56"/>
        <v/>
      </c>
    </row>
    <row r="623" spans="16:17" x14ac:dyDescent="0.2">
      <c r="P623" s="26" t="str">
        <f t="shared" si="55"/>
        <v/>
      </c>
      <c r="Q623" s="26" t="str">
        <f t="shared" si="56"/>
        <v/>
      </c>
    </row>
    <row r="624" spans="16:17" x14ac:dyDescent="0.2">
      <c r="P624" s="26" t="str">
        <f t="shared" si="55"/>
        <v/>
      </c>
      <c r="Q624" s="26" t="str">
        <f t="shared" si="56"/>
        <v/>
      </c>
    </row>
    <row r="625" spans="16:17" x14ac:dyDescent="0.2">
      <c r="P625" s="26" t="str">
        <f t="shared" si="55"/>
        <v/>
      </c>
      <c r="Q625" s="26" t="str">
        <f t="shared" si="56"/>
        <v/>
      </c>
    </row>
    <row r="626" spans="16:17" x14ac:dyDescent="0.2">
      <c r="P626" s="26" t="str">
        <f t="shared" si="55"/>
        <v/>
      </c>
      <c r="Q626" s="26" t="str">
        <f t="shared" si="56"/>
        <v/>
      </c>
    </row>
    <row r="627" spans="16:17" x14ac:dyDescent="0.2">
      <c r="P627" s="26" t="str">
        <f t="shared" si="55"/>
        <v/>
      </c>
      <c r="Q627" s="26" t="str">
        <f t="shared" si="56"/>
        <v/>
      </c>
    </row>
    <row r="628" spans="16:17" x14ac:dyDescent="0.2">
      <c r="P628" s="26" t="str">
        <f t="shared" si="55"/>
        <v/>
      </c>
      <c r="Q628" s="26" t="str">
        <f t="shared" si="56"/>
        <v/>
      </c>
    </row>
    <row r="629" spans="16:17" x14ac:dyDescent="0.2">
      <c r="P629" s="26" t="str">
        <f t="shared" si="55"/>
        <v/>
      </c>
      <c r="Q629" s="26" t="str">
        <f t="shared" si="56"/>
        <v/>
      </c>
    </row>
    <row r="630" spans="16:17" x14ac:dyDescent="0.2">
      <c r="P630" s="26" t="str">
        <f t="shared" si="55"/>
        <v/>
      </c>
      <c r="Q630" s="26" t="str">
        <f t="shared" si="56"/>
        <v/>
      </c>
    </row>
    <row r="631" spans="16:17" x14ac:dyDescent="0.2">
      <c r="P631" s="26" t="str">
        <f t="shared" si="55"/>
        <v/>
      </c>
      <c r="Q631" s="26" t="str">
        <f t="shared" si="56"/>
        <v/>
      </c>
    </row>
    <row r="632" spans="16:17" x14ac:dyDescent="0.2">
      <c r="P632" s="26" t="str">
        <f t="shared" si="55"/>
        <v/>
      </c>
      <c r="Q632" s="26" t="str">
        <f t="shared" si="56"/>
        <v/>
      </c>
    </row>
    <row r="633" spans="16:17" x14ac:dyDescent="0.2">
      <c r="P633" s="26" t="str">
        <f t="shared" ref="P633:P696" si="57">IF(K633=$C$8,ROW(),"")</f>
        <v/>
      </c>
      <c r="Q633" s="26" t="str">
        <f t="shared" ref="Q633:Q696" si="58">IF(K633=$C$10,ROW(),"")</f>
        <v/>
      </c>
    </row>
    <row r="634" spans="16:17" x14ac:dyDescent="0.2">
      <c r="P634" s="26" t="str">
        <f t="shared" si="57"/>
        <v/>
      </c>
      <c r="Q634" s="26" t="str">
        <f t="shared" si="58"/>
        <v/>
      </c>
    </row>
    <row r="635" spans="16:17" x14ac:dyDescent="0.2">
      <c r="P635" s="26" t="str">
        <f t="shared" si="57"/>
        <v/>
      </c>
      <c r="Q635" s="26" t="str">
        <f t="shared" si="58"/>
        <v/>
      </c>
    </row>
    <row r="636" spans="16:17" x14ac:dyDescent="0.2">
      <c r="P636" s="26" t="str">
        <f t="shared" si="57"/>
        <v/>
      </c>
      <c r="Q636" s="26" t="str">
        <f t="shared" si="58"/>
        <v/>
      </c>
    </row>
    <row r="637" spans="16:17" x14ac:dyDescent="0.2">
      <c r="P637" s="26" t="str">
        <f t="shared" si="57"/>
        <v/>
      </c>
      <c r="Q637" s="26" t="str">
        <f t="shared" si="58"/>
        <v/>
      </c>
    </row>
    <row r="638" spans="16:17" x14ac:dyDescent="0.2">
      <c r="P638" s="26" t="str">
        <f t="shared" si="57"/>
        <v/>
      </c>
      <c r="Q638" s="26" t="str">
        <f t="shared" si="58"/>
        <v/>
      </c>
    </row>
    <row r="639" spans="16:17" x14ac:dyDescent="0.2">
      <c r="P639" s="26" t="str">
        <f t="shared" si="57"/>
        <v/>
      </c>
      <c r="Q639" s="26" t="str">
        <f t="shared" si="58"/>
        <v/>
      </c>
    </row>
    <row r="640" spans="16:17" x14ac:dyDescent="0.2">
      <c r="P640" s="26" t="str">
        <f t="shared" si="57"/>
        <v/>
      </c>
      <c r="Q640" s="26" t="str">
        <f t="shared" si="58"/>
        <v/>
      </c>
    </row>
    <row r="641" spans="16:17" x14ac:dyDescent="0.2">
      <c r="P641" s="26" t="str">
        <f t="shared" si="57"/>
        <v/>
      </c>
      <c r="Q641" s="26" t="str">
        <f t="shared" si="58"/>
        <v/>
      </c>
    </row>
    <row r="642" spans="16:17" x14ac:dyDescent="0.2">
      <c r="P642" s="26" t="str">
        <f t="shared" si="57"/>
        <v/>
      </c>
      <c r="Q642" s="26" t="str">
        <f t="shared" si="58"/>
        <v/>
      </c>
    </row>
    <row r="643" spans="16:17" x14ac:dyDescent="0.2">
      <c r="P643" s="26" t="str">
        <f t="shared" si="57"/>
        <v/>
      </c>
      <c r="Q643" s="26" t="str">
        <f t="shared" si="58"/>
        <v/>
      </c>
    </row>
    <row r="644" spans="16:17" x14ac:dyDescent="0.2">
      <c r="P644" s="26" t="str">
        <f t="shared" si="57"/>
        <v/>
      </c>
      <c r="Q644" s="26" t="str">
        <f t="shared" si="58"/>
        <v/>
      </c>
    </row>
    <row r="645" spans="16:17" x14ac:dyDescent="0.2">
      <c r="P645" s="26" t="str">
        <f t="shared" si="57"/>
        <v/>
      </c>
      <c r="Q645" s="26" t="str">
        <f t="shared" si="58"/>
        <v/>
      </c>
    </row>
    <row r="646" spans="16:17" x14ac:dyDescent="0.2">
      <c r="P646" s="26" t="str">
        <f t="shared" si="57"/>
        <v/>
      </c>
      <c r="Q646" s="26" t="str">
        <f t="shared" si="58"/>
        <v/>
      </c>
    </row>
    <row r="647" spans="16:17" x14ac:dyDescent="0.2">
      <c r="P647" s="26" t="str">
        <f t="shared" si="57"/>
        <v/>
      </c>
      <c r="Q647" s="26" t="str">
        <f t="shared" si="58"/>
        <v/>
      </c>
    </row>
    <row r="648" spans="16:17" x14ac:dyDescent="0.2">
      <c r="P648" s="26" t="str">
        <f t="shared" si="57"/>
        <v/>
      </c>
      <c r="Q648" s="26" t="str">
        <f t="shared" si="58"/>
        <v/>
      </c>
    </row>
    <row r="649" spans="16:17" x14ac:dyDescent="0.2">
      <c r="P649" s="26" t="str">
        <f t="shared" si="57"/>
        <v/>
      </c>
      <c r="Q649" s="26" t="str">
        <f t="shared" si="58"/>
        <v/>
      </c>
    </row>
    <row r="650" spans="16:17" x14ac:dyDescent="0.2">
      <c r="P650" s="26" t="str">
        <f t="shared" si="57"/>
        <v/>
      </c>
      <c r="Q650" s="26" t="str">
        <f t="shared" si="58"/>
        <v/>
      </c>
    </row>
    <row r="651" spans="16:17" x14ac:dyDescent="0.2">
      <c r="P651" s="26" t="str">
        <f t="shared" si="57"/>
        <v/>
      </c>
      <c r="Q651" s="26" t="str">
        <f t="shared" si="58"/>
        <v/>
      </c>
    </row>
    <row r="652" spans="16:17" x14ac:dyDescent="0.2">
      <c r="P652" s="26" t="str">
        <f t="shared" si="57"/>
        <v/>
      </c>
      <c r="Q652" s="26" t="str">
        <f t="shared" si="58"/>
        <v/>
      </c>
    </row>
    <row r="653" spans="16:17" x14ac:dyDescent="0.2">
      <c r="P653" s="26" t="str">
        <f t="shared" si="57"/>
        <v/>
      </c>
      <c r="Q653" s="26" t="str">
        <f t="shared" si="58"/>
        <v/>
      </c>
    </row>
    <row r="654" spans="16:17" x14ac:dyDescent="0.2">
      <c r="P654" s="26" t="str">
        <f t="shared" si="57"/>
        <v/>
      </c>
      <c r="Q654" s="26" t="str">
        <f t="shared" si="58"/>
        <v/>
      </c>
    </row>
    <row r="655" spans="16:17" x14ac:dyDescent="0.2">
      <c r="P655" s="26" t="str">
        <f t="shared" si="57"/>
        <v/>
      </c>
      <c r="Q655" s="26" t="str">
        <f t="shared" si="58"/>
        <v/>
      </c>
    </row>
    <row r="656" spans="16:17" x14ac:dyDescent="0.2">
      <c r="P656" s="26" t="str">
        <f t="shared" si="57"/>
        <v/>
      </c>
      <c r="Q656" s="26" t="str">
        <f t="shared" si="58"/>
        <v/>
      </c>
    </row>
    <row r="657" spans="16:17" x14ac:dyDescent="0.2">
      <c r="P657" s="26" t="str">
        <f t="shared" si="57"/>
        <v/>
      </c>
      <c r="Q657" s="26" t="str">
        <f t="shared" si="58"/>
        <v/>
      </c>
    </row>
    <row r="658" spans="16:17" x14ac:dyDescent="0.2">
      <c r="P658" s="26" t="str">
        <f t="shared" si="57"/>
        <v/>
      </c>
      <c r="Q658" s="26" t="str">
        <f t="shared" si="58"/>
        <v/>
      </c>
    </row>
    <row r="659" spans="16:17" x14ac:dyDescent="0.2">
      <c r="P659" s="26" t="str">
        <f t="shared" si="57"/>
        <v/>
      </c>
      <c r="Q659" s="26" t="str">
        <f t="shared" si="58"/>
        <v/>
      </c>
    </row>
    <row r="660" spans="16:17" x14ac:dyDescent="0.2">
      <c r="P660" s="26" t="str">
        <f t="shared" si="57"/>
        <v/>
      </c>
      <c r="Q660" s="26" t="str">
        <f t="shared" si="58"/>
        <v/>
      </c>
    </row>
    <row r="661" spans="16:17" x14ac:dyDescent="0.2">
      <c r="P661" s="26" t="str">
        <f t="shared" si="57"/>
        <v/>
      </c>
      <c r="Q661" s="26" t="str">
        <f t="shared" si="58"/>
        <v/>
      </c>
    </row>
    <row r="662" spans="16:17" x14ac:dyDescent="0.2">
      <c r="P662" s="26" t="str">
        <f t="shared" si="57"/>
        <v/>
      </c>
      <c r="Q662" s="26" t="str">
        <f t="shared" si="58"/>
        <v/>
      </c>
    </row>
    <row r="663" spans="16:17" x14ac:dyDescent="0.2">
      <c r="P663" s="26" t="str">
        <f t="shared" si="57"/>
        <v/>
      </c>
      <c r="Q663" s="26" t="str">
        <f t="shared" si="58"/>
        <v/>
      </c>
    </row>
    <row r="664" spans="16:17" x14ac:dyDescent="0.2">
      <c r="P664" s="26" t="str">
        <f t="shared" si="57"/>
        <v/>
      </c>
      <c r="Q664" s="26" t="str">
        <f t="shared" si="58"/>
        <v/>
      </c>
    </row>
    <row r="665" spans="16:17" x14ac:dyDescent="0.2">
      <c r="P665" s="26" t="str">
        <f t="shared" si="57"/>
        <v/>
      </c>
      <c r="Q665" s="26" t="str">
        <f t="shared" si="58"/>
        <v/>
      </c>
    </row>
    <row r="666" spans="16:17" x14ac:dyDescent="0.2">
      <c r="P666" s="26" t="str">
        <f t="shared" si="57"/>
        <v/>
      </c>
      <c r="Q666" s="26" t="str">
        <f t="shared" si="58"/>
        <v/>
      </c>
    </row>
    <row r="667" spans="16:17" x14ac:dyDescent="0.2">
      <c r="P667" s="26" t="str">
        <f t="shared" si="57"/>
        <v/>
      </c>
      <c r="Q667" s="26" t="str">
        <f t="shared" si="58"/>
        <v/>
      </c>
    </row>
    <row r="668" spans="16:17" x14ac:dyDescent="0.2">
      <c r="P668" s="26" t="str">
        <f t="shared" si="57"/>
        <v/>
      </c>
      <c r="Q668" s="26" t="str">
        <f t="shared" si="58"/>
        <v/>
      </c>
    </row>
    <row r="669" spans="16:17" x14ac:dyDescent="0.2">
      <c r="P669" s="26" t="str">
        <f t="shared" si="57"/>
        <v/>
      </c>
      <c r="Q669" s="26" t="str">
        <f t="shared" si="58"/>
        <v/>
      </c>
    </row>
    <row r="670" spans="16:17" x14ac:dyDescent="0.2">
      <c r="P670" s="26" t="str">
        <f t="shared" si="57"/>
        <v/>
      </c>
      <c r="Q670" s="26" t="str">
        <f t="shared" si="58"/>
        <v/>
      </c>
    </row>
    <row r="671" spans="16:17" x14ac:dyDescent="0.2">
      <c r="P671" s="26" t="str">
        <f t="shared" si="57"/>
        <v/>
      </c>
      <c r="Q671" s="26" t="str">
        <f t="shared" si="58"/>
        <v/>
      </c>
    </row>
    <row r="672" spans="16:17" x14ac:dyDescent="0.2">
      <c r="P672" s="26" t="str">
        <f t="shared" si="57"/>
        <v/>
      </c>
      <c r="Q672" s="26" t="str">
        <f t="shared" si="58"/>
        <v/>
      </c>
    </row>
    <row r="673" spans="16:17" x14ac:dyDescent="0.2">
      <c r="P673" s="26" t="str">
        <f t="shared" si="57"/>
        <v/>
      </c>
      <c r="Q673" s="26" t="str">
        <f t="shared" si="58"/>
        <v/>
      </c>
    </row>
    <row r="674" spans="16:17" x14ac:dyDescent="0.2">
      <c r="P674" s="26" t="str">
        <f t="shared" si="57"/>
        <v/>
      </c>
      <c r="Q674" s="26" t="str">
        <f t="shared" si="58"/>
        <v/>
      </c>
    </row>
    <row r="675" spans="16:17" x14ac:dyDescent="0.2">
      <c r="P675" s="26" t="str">
        <f t="shared" si="57"/>
        <v/>
      </c>
      <c r="Q675" s="26" t="str">
        <f t="shared" si="58"/>
        <v/>
      </c>
    </row>
    <row r="676" spans="16:17" x14ac:dyDescent="0.2">
      <c r="P676" s="26" t="str">
        <f t="shared" si="57"/>
        <v/>
      </c>
      <c r="Q676" s="26" t="str">
        <f t="shared" si="58"/>
        <v/>
      </c>
    </row>
    <row r="677" spans="16:17" x14ac:dyDescent="0.2">
      <c r="P677" s="26" t="str">
        <f t="shared" si="57"/>
        <v/>
      </c>
      <c r="Q677" s="26" t="str">
        <f t="shared" si="58"/>
        <v/>
      </c>
    </row>
    <row r="678" spans="16:17" x14ac:dyDescent="0.2">
      <c r="P678" s="26" t="str">
        <f t="shared" si="57"/>
        <v/>
      </c>
      <c r="Q678" s="26" t="str">
        <f t="shared" si="58"/>
        <v/>
      </c>
    </row>
    <row r="679" spans="16:17" x14ac:dyDescent="0.2">
      <c r="P679" s="26" t="str">
        <f t="shared" si="57"/>
        <v/>
      </c>
      <c r="Q679" s="26" t="str">
        <f t="shared" si="58"/>
        <v/>
      </c>
    </row>
    <row r="680" spans="16:17" x14ac:dyDescent="0.2">
      <c r="P680" s="26" t="str">
        <f t="shared" si="57"/>
        <v/>
      </c>
      <c r="Q680" s="26" t="str">
        <f t="shared" si="58"/>
        <v/>
      </c>
    </row>
    <row r="681" spans="16:17" x14ac:dyDescent="0.2">
      <c r="P681" s="26" t="str">
        <f t="shared" si="57"/>
        <v/>
      </c>
      <c r="Q681" s="26" t="str">
        <f t="shared" si="58"/>
        <v/>
      </c>
    </row>
    <row r="682" spans="16:17" x14ac:dyDescent="0.2">
      <c r="P682" s="26" t="str">
        <f t="shared" si="57"/>
        <v/>
      </c>
      <c r="Q682" s="26" t="str">
        <f t="shared" si="58"/>
        <v/>
      </c>
    </row>
    <row r="683" spans="16:17" x14ac:dyDescent="0.2">
      <c r="P683" s="26" t="str">
        <f t="shared" si="57"/>
        <v/>
      </c>
      <c r="Q683" s="26" t="str">
        <f t="shared" si="58"/>
        <v/>
      </c>
    </row>
    <row r="684" spans="16:17" x14ac:dyDescent="0.2">
      <c r="P684" s="26" t="str">
        <f t="shared" si="57"/>
        <v/>
      </c>
      <c r="Q684" s="26" t="str">
        <f t="shared" si="58"/>
        <v/>
      </c>
    </row>
    <row r="685" spans="16:17" x14ac:dyDescent="0.2">
      <c r="P685" s="26" t="str">
        <f t="shared" si="57"/>
        <v/>
      </c>
      <c r="Q685" s="26" t="str">
        <f t="shared" si="58"/>
        <v/>
      </c>
    </row>
    <row r="686" spans="16:17" x14ac:dyDescent="0.2">
      <c r="P686" s="26" t="str">
        <f t="shared" si="57"/>
        <v/>
      </c>
      <c r="Q686" s="26" t="str">
        <f t="shared" si="58"/>
        <v/>
      </c>
    </row>
    <row r="687" spans="16:17" x14ac:dyDescent="0.2">
      <c r="P687" s="26" t="str">
        <f t="shared" si="57"/>
        <v/>
      </c>
      <c r="Q687" s="26" t="str">
        <f t="shared" si="58"/>
        <v/>
      </c>
    </row>
    <row r="688" spans="16:17" x14ac:dyDescent="0.2">
      <c r="P688" s="26" t="str">
        <f t="shared" si="57"/>
        <v/>
      </c>
      <c r="Q688" s="26" t="str">
        <f t="shared" si="58"/>
        <v/>
      </c>
    </row>
    <row r="689" spans="16:17" x14ac:dyDescent="0.2">
      <c r="P689" s="26" t="str">
        <f t="shared" si="57"/>
        <v/>
      </c>
      <c r="Q689" s="26" t="str">
        <f t="shared" si="58"/>
        <v/>
      </c>
    </row>
    <row r="690" spans="16:17" x14ac:dyDescent="0.2">
      <c r="P690" s="26" t="str">
        <f t="shared" si="57"/>
        <v/>
      </c>
      <c r="Q690" s="26" t="str">
        <f t="shared" si="58"/>
        <v/>
      </c>
    </row>
    <row r="691" spans="16:17" x14ac:dyDescent="0.2">
      <c r="P691" s="26" t="str">
        <f t="shared" si="57"/>
        <v/>
      </c>
      <c r="Q691" s="26" t="str">
        <f t="shared" si="58"/>
        <v/>
      </c>
    </row>
    <row r="692" spans="16:17" x14ac:dyDescent="0.2">
      <c r="P692" s="26" t="str">
        <f t="shared" si="57"/>
        <v/>
      </c>
      <c r="Q692" s="26" t="str">
        <f t="shared" si="58"/>
        <v/>
      </c>
    </row>
    <row r="693" spans="16:17" x14ac:dyDescent="0.2">
      <c r="P693" s="26" t="str">
        <f t="shared" si="57"/>
        <v/>
      </c>
      <c r="Q693" s="26" t="str">
        <f t="shared" si="58"/>
        <v/>
      </c>
    </row>
    <row r="694" spans="16:17" x14ac:dyDescent="0.2">
      <c r="P694" s="26" t="str">
        <f t="shared" si="57"/>
        <v/>
      </c>
      <c r="Q694" s="26" t="str">
        <f t="shared" si="58"/>
        <v/>
      </c>
    </row>
    <row r="695" spans="16:17" x14ac:dyDescent="0.2">
      <c r="P695" s="26" t="str">
        <f t="shared" si="57"/>
        <v/>
      </c>
      <c r="Q695" s="26" t="str">
        <f t="shared" si="58"/>
        <v/>
      </c>
    </row>
    <row r="696" spans="16:17" x14ac:dyDescent="0.2">
      <c r="P696" s="26" t="str">
        <f t="shared" si="57"/>
        <v/>
      </c>
      <c r="Q696" s="26" t="str">
        <f t="shared" si="58"/>
        <v/>
      </c>
    </row>
    <row r="697" spans="16:17" x14ac:dyDescent="0.2">
      <c r="P697" s="26" t="str">
        <f t="shared" ref="P697:P723" si="59">IF(K697=$C$8,ROW(),"")</f>
        <v/>
      </c>
      <c r="Q697" s="26" t="str">
        <f t="shared" ref="Q697:Q723" si="60">IF(K697=$C$10,ROW(),"")</f>
        <v/>
      </c>
    </row>
    <row r="698" spans="16:17" x14ac:dyDescent="0.2">
      <c r="P698" s="26" t="str">
        <f t="shared" si="59"/>
        <v/>
      </c>
      <c r="Q698" s="26" t="str">
        <f t="shared" si="60"/>
        <v/>
      </c>
    </row>
    <row r="699" spans="16:17" x14ac:dyDescent="0.2">
      <c r="P699" s="26" t="str">
        <f t="shared" si="59"/>
        <v/>
      </c>
      <c r="Q699" s="26" t="str">
        <f t="shared" si="60"/>
        <v/>
      </c>
    </row>
    <row r="700" spans="16:17" x14ac:dyDescent="0.2">
      <c r="P700" s="26" t="str">
        <f t="shared" si="59"/>
        <v/>
      </c>
      <c r="Q700" s="26" t="str">
        <f t="shared" si="60"/>
        <v/>
      </c>
    </row>
    <row r="701" spans="16:17" x14ac:dyDescent="0.2">
      <c r="P701" s="26" t="str">
        <f t="shared" si="59"/>
        <v/>
      </c>
      <c r="Q701" s="26" t="str">
        <f t="shared" si="60"/>
        <v/>
      </c>
    </row>
    <row r="702" spans="16:17" x14ac:dyDescent="0.2">
      <c r="P702" s="26" t="str">
        <f t="shared" si="59"/>
        <v/>
      </c>
      <c r="Q702" s="26" t="str">
        <f t="shared" si="60"/>
        <v/>
      </c>
    </row>
    <row r="703" spans="16:17" x14ac:dyDescent="0.2">
      <c r="P703" s="26" t="str">
        <f t="shared" si="59"/>
        <v/>
      </c>
      <c r="Q703" s="26" t="str">
        <f t="shared" si="60"/>
        <v/>
      </c>
    </row>
    <row r="704" spans="16:17" x14ac:dyDescent="0.2">
      <c r="P704" s="26" t="str">
        <f t="shared" si="59"/>
        <v/>
      </c>
      <c r="Q704" s="26" t="str">
        <f t="shared" si="60"/>
        <v/>
      </c>
    </row>
    <row r="705" spans="16:17" x14ac:dyDescent="0.2">
      <c r="P705" s="26" t="str">
        <f t="shared" si="59"/>
        <v/>
      </c>
      <c r="Q705" s="26" t="str">
        <f t="shared" si="60"/>
        <v/>
      </c>
    </row>
    <row r="706" spans="16:17" x14ac:dyDescent="0.2">
      <c r="P706" s="26" t="str">
        <f t="shared" si="59"/>
        <v/>
      </c>
      <c r="Q706" s="26" t="str">
        <f t="shared" si="60"/>
        <v/>
      </c>
    </row>
    <row r="707" spans="16:17" x14ac:dyDescent="0.2">
      <c r="P707" s="26" t="str">
        <f t="shared" si="59"/>
        <v/>
      </c>
      <c r="Q707" s="26" t="str">
        <f t="shared" si="60"/>
        <v/>
      </c>
    </row>
    <row r="708" spans="16:17" x14ac:dyDescent="0.2">
      <c r="P708" s="26" t="str">
        <f t="shared" si="59"/>
        <v/>
      </c>
      <c r="Q708" s="26" t="str">
        <f t="shared" si="60"/>
        <v/>
      </c>
    </row>
    <row r="709" spans="16:17" x14ac:dyDescent="0.2">
      <c r="P709" s="26" t="str">
        <f t="shared" si="59"/>
        <v/>
      </c>
      <c r="Q709" s="26" t="str">
        <f t="shared" si="60"/>
        <v/>
      </c>
    </row>
    <row r="710" spans="16:17" x14ac:dyDescent="0.2">
      <c r="P710" s="26" t="str">
        <f t="shared" si="59"/>
        <v/>
      </c>
      <c r="Q710" s="26" t="str">
        <f t="shared" si="60"/>
        <v/>
      </c>
    </row>
    <row r="711" spans="16:17" x14ac:dyDescent="0.2">
      <c r="P711" s="26" t="str">
        <f t="shared" si="59"/>
        <v/>
      </c>
      <c r="Q711" s="26" t="str">
        <f t="shared" si="60"/>
        <v/>
      </c>
    </row>
    <row r="712" spans="16:17" x14ac:dyDescent="0.2">
      <c r="P712" s="26" t="str">
        <f t="shared" si="59"/>
        <v/>
      </c>
      <c r="Q712" s="26" t="str">
        <f t="shared" si="60"/>
        <v/>
      </c>
    </row>
    <row r="713" spans="16:17" x14ac:dyDescent="0.2">
      <c r="P713" s="26" t="str">
        <f t="shared" si="59"/>
        <v/>
      </c>
      <c r="Q713" s="26" t="str">
        <f t="shared" si="60"/>
        <v/>
      </c>
    </row>
    <row r="714" spans="16:17" x14ac:dyDescent="0.2">
      <c r="P714" s="26" t="str">
        <f t="shared" si="59"/>
        <v/>
      </c>
      <c r="Q714" s="26" t="str">
        <f t="shared" si="60"/>
        <v/>
      </c>
    </row>
    <row r="715" spans="16:17" x14ac:dyDescent="0.2">
      <c r="P715" s="26" t="str">
        <f t="shared" si="59"/>
        <v/>
      </c>
      <c r="Q715" s="26" t="str">
        <f t="shared" si="60"/>
        <v/>
      </c>
    </row>
    <row r="716" spans="16:17" x14ac:dyDescent="0.2">
      <c r="P716" s="26" t="str">
        <f t="shared" si="59"/>
        <v/>
      </c>
      <c r="Q716" s="26" t="str">
        <f t="shared" si="60"/>
        <v/>
      </c>
    </row>
    <row r="717" spans="16:17" x14ac:dyDescent="0.2">
      <c r="P717" s="26" t="str">
        <f t="shared" si="59"/>
        <v/>
      </c>
      <c r="Q717" s="26" t="str">
        <f t="shared" si="60"/>
        <v/>
      </c>
    </row>
    <row r="718" spans="16:17" x14ac:dyDescent="0.2">
      <c r="P718" s="26" t="str">
        <f t="shared" si="59"/>
        <v/>
      </c>
      <c r="Q718" s="26" t="str">
        <f t="shared" si="60"/>
        <v/>
      </c>
    </row>
    <row r="719" spans="16:17" x14ac:dyDescent="0.2">
      <c r="P719" s="26" t="str">
        <f t="shared" si="59"/>
        <v/>
      </c>
      <c r="Q719" s="26" t="str">
        <f t="shared" si="60"/>
        <v/>
      </c>
    </row>
    <row r="720" spans="16:17" x14ac:dyDescent="0.2">
      <c r="P720" s="26" t="str">
        <f t="shared" si="59"/>
        <v/>
      </c>
      <c r="Q720" s="26" t="str">
        <f t="shared" si="60"/>
        <v/>
      </c>
    </row>
    <row r="721" spans="16:17" x14ac:dyDescent="0.2">
      <c r="P721" s="26" t="str">
        <f t="shared" si="59"/>
        <v/>
      </c>
      <c r="Q721" s="26" t="str">
        <f t="shared" si="60"/>
        <v/>
      </c>
    </row>
    <row r="722" spans="16:17" x14ac:dyDescent="0.2">
      <c r="P722" s="26" t="str">
        <f t="shared" si="59"/>
        <v/>
      </c>
      <c r="Q722" s="26" t="str">
        <f t="shared" si="60"/>
        <v/>
      </c>
    </row>
    <row r="723" spans="16:17" x14ac:dyDescent="0.2">
      <c r="P723" s="26" t="str">
        <f t="shared" si="59"/>
        <v/>
      </c>
      <c r="Q723" s="26" t="str">
        <f t="shared" si="60"/>
        <v/>
      </c>
    </row>
  </sheetData>
  <sheetProtection selectLockedCells="1"/>
  <sortState xmlns:xlrd2="http://schemas.microsoft.com/office/spreadsheetml/2017/richdata2" ref="E41:E48">
    <sortCondition ref="E40"/>
  </sortState>
  <mergeCells count="167">
    <mergeCell ref="BH541:BI542"/>
    <mergeCell ref="BJ541:BP542"/>
    <mergeCell ref="AZ546:BC546"/>
    <mergeCell ref="BD546:BF546"/>
    <mergeCell ref="BH546:BI546"/>
    <mergeCell ref="BK546:BL546"/>
    <mergeCell ref="A5:A6"/>
    <mergeCell ref="B5:C6"/>
    <mergeCell ref="C14:D14"/>
    <mergeCell ref="B10:B11"/>
    <mergeCell ref="B8:B9"/>
    <mergeCell ref="A10:A11"/>
    <mergeCell ref="A8:A9"/>
    <mergeCell ref="D39:G39"/>
    <mergeCell ref="BN552:BO552"/>
    <mergeCell ref="AL553:AO553"/>
    <mergeCell ref="AP553:AU553"/>
    <mergeCell ref="AV553:BL553"/>
    <mergeCell ref="BM553:BP553"/>
    <mergeCell ref="AZ547:BC547"/>
    <mergeCell ref="BD547:BP547"/>
    <mergeCell ref="AU549:BG549"/>
    <mergeCell ref="AM551:AZ551"/>
    <mergeCell ref="BA551:BO551"/>
    <mergeCell ref="BB554:BD554"/>
    <mergeCell ref="BG554:BH554"/>
    <mergeCell ref="BI554:BJ554"/>
    <mergeCell ref="BM554:BN554"/>
    <mergeCell ref="BO554:BP554"/>
    <mergeCell ref="AN554:AO554"/>
    <mergeCell ref="AP554:AQ554"/>
    <mergeCell ref="AT554:AU554"/>
    <mergeCell ref="AV554:AW554"/>
    <mergeCell ref="AZ554:BA554"/>
    <mergeCell ref="AL555:AM555"/>
    <mergeCell ref="AN555:AO555"/>
    <mergeCell ref="AP555:AQ555"/>
    <mergeCell ref="AR555:AS555"/>
    <mergeCell ref="AT555:AU555"/>
    <mergeCell ref="BM557:BP558"/>
    <mergeCell ref="AR558:AS558"/>
    <mergeCell ref="AT558:AU558"/>
    <mergeCell ref="AV558:AW558"/>
    <mergeCell ref="BE558:BF558"/>
    <mergeCell ref="BG558:BH558"/>
    <mergeCell ref="BG555:BH555"/>
    <mergeCell ref="BI555:BJ555"/>
    <mergeCell ref="BK555:BL555"/>
    <mergeCell ref="BM555:BN555"/>
    <mergeCell ref="BO555:BP555"/>
    <mergeCell ref="AV555:AW555"/>
    <mergeCell ref="AX555:AY555"/>
    <mergeCell ref="AZ555:BA555"/>
    <mergeCell ref="BB555:BD555"/>
    <mergeCell ref="BE555:BF555"/>
    <mergeCell ref="BI558:BJ558"/>
    <mergeCell ref="AP556:AQ556"/>
    <mergeCell ref="AR556:AW556"/>
    <mergeCell ref="BK556:BL556"/>
    <mergeCell ref="BA561:BB561"/>
    <mergeCell ref="AL557:AO558"/>
    <mergeCell ref="AP557:AQ558"/>
    <mergeCell ref="BK557:BL558"/>
    <mergeCell ref="AL560:AM560"/>
    <mergeCell ref="BA560:BC560"/>
    <mergeCell ref="AU560:AV560"/>
    <mergeCell ref="AN560:AT560"/>
    <mergeCell ref="AN561:AT561"/>
    <mergeCell ref="BK560:BL560"/>
    <mergeCell ref="BK561:BL561"/>
    <mergeCell ref="BA565:BB565"/>
    <mergeCell ref="BA564:BB564"/>
    <mergeCell ref="AN564:AT564"/>
    <mergeCell ref="AN565:AT565"/>
    <mergeCell ref="BA563:BB563"/>
    <mergeCell ref="BA562:BB562"/>
    <mergeCell ref="AN562:AT562"/>
    <mergeCell ref="AN563:AT563"/>
    <mergeCell ref="BE556:BJ556"/>
    <mergeCell ref="BD560:BJ560"/>
    <mergeCell ref="BD562:BJ562"/>
    <mergeCell ref="BD561:BJ561"/>
    <mergeCell ref="BA570:BB570"/>
    <mergeCell ref="AN570:AT570"/>
    <mergeCell ref="AN571:AT571"/>
    <mergeCell ref="BA569:BB569"/>
    <mergeCell ref="BA568:BB568"/>
    <mergeCell ref="AN568:AT568"/>
    <mergeCell ref="AN569:AT569"/>
    <mergeCell ref="BA567:BB567"/>
    <mergeCell ref="BA566:BB566"/>
    <mergeCell ref="AN566:AT566"/>
    <mergeCell ref="AN567:AT567"/>
    <mergeCell ref="BA575:BB575"/>
    <mergeCell ref="BA574:BB574"/>
    <mergeCell ref="AN575:AT575"/>
    <mergeCell ref="AN574:AT574"/>
    <mergeCell ref="BA573:BB573"/>
    <mergeCell ref="BA572:BB572"/>
    <mergeCell ref="AN573:AT573"/>
    <mergeCell ref="AN572:AT572"/>
    <mergeCell ref="BA571:BB571"/>
    <mergeCell ref="AL577:AM577"/>
    <mergeCell ref="BA577:BC577"/>
    <mergeCell ref="AL578:AM578"/>
    <mergeCell ref="BA578:BC578"/>
    <mergeCell ref="BA576:BB576"/>
    <mergeCell ref="AN578:AV578"/>
    <mergeCell ref="AN577:AV577"/>
    <mergeCell ref="AN576:AT576"/>
    <mergeCell ref="BD578:BL578"/>
    <mergeCell ref="BD577:BL577"/>
    <mergeCell ref="AL582:AM582"/>
    <mergeCell ref="AN582:AV582"/>
    <mergeCell ref="AW582:BE582"/>
    <mergeCell ref="BF582:BN582"/>
    <mergeCell ref="BO582:BP582"/>
    <mergeCell ref="AL579:AM579"/>
    <mergeCell ref="BA579:BC579"/>
    <mergeCell ref="AL580:AM580"/>
    <mergeCell ref="BA580:BC580"/>
    <mergeCell ref="AN580:AV580"/>
    <mergeCell ref="AN579:AV579"/>
    <mergeCell ref="BD580:BL580"/>
    <mergeCell ref="BD579:BL579"/>
    <mergeCell ref="AN593:BN593"/>
    <mergeCell ref="BE587:BJ587"/>
    <mergeCell ref="BK587:BP587"/>
    <mergeCell ref="BE589:BJ589"/>
    <mergeCell ref="BK589:BP589"/>
    <mergeCell ref="AQ591:AV591"/>
    <mergeCell ref="AQ589:AV589"/>
    <mergeCell ref="AQ587:AV587"/>
    <mergeCell ref="AW591:BC591"/>
    <mergeCell ref="AW589:BC589"/>
    <mergeCell ref="AW587:BC587"/>
    <mergeCell ref="BE591:BJ591"/>
    <mergeCell ref="BK591:BP591"/>
    <mergeCell ref="BD568:BJ568"/>
    <mergeCell ref="BD576:BJ576"/>
    <mergeCell ref="BD575:BJ575"/>
    <mergeCell ref="BD574:BJ574"/>
    <mergeCell ref="BD573:BJ573"/>
    <mergeCell ref="BD572:BJ572"/>
    <mergeCell ref="BD571:BJ571"/>
    <mergeCell ref="BD570:BJ570"/>
    <mergeCell ref="BD569:BJ569"/>
    <mergeCell ref="BK568:BL568"/>
    <mergeCell ref="BK569:BL569"/>
    <mergeCell ref="BK570:BL570"/>
    <mergeCell ref="BK571:BL571"/>
    <mergeCell ref="BK572:BL572"/>
    <mergeCell ref="BK573:BL573"/>
    <mergeCell ref="BK574:BL574"/>
    <mergeCell ref="BK575:BL575"/>
    <mergeCell ref="BK576:BL576"/>
    <mergeCell ref="BD567:BJ567"/>
    <mergeCell ref="BD566:BJ566"/>
    <mergeCell ref="BD565:BJ565"/>
    <mergeCell ref="BD564:BJ564"/>
    <mergeCell ref="BD563:BJ563"/>
    <mergeCell ref="BK562:BL562"/>
    <mergeCell ref="BK563:BL563"/>
    <mergeCell ref="BK564:BL564"/>
    <mergeCell ref="BK565:BL565"/>
    <mergeCell ref="BK566:BL566"/>
    <mergeCell ref="BK567:BL567"/>
  </mergeCells>
  <phoneticPr fontId="1"/>
  <conditionalFormatting sqref="D34:D37 H34:H37">
    <cfRule type="cellIs" dxfId="82" priority="1" operator="equal">
      <formula>"c"</formula>
    </cfRule>
  </conditionalFormatting>
  <dataValidations disablePrompts="1" xWindow="185" yWindow="697" count="13">
    <dataValidation imeMode="disabled" allowBlank="1" showInputMessage="1" showErrorMessage="1" sqref="B8:B11 B1:B3" xr:uid="{00000000-0002-0000-0000-000000000000}"/>
    <dataValidation type="list" allowBlank="1" showInputMessage="1" showErrorMessage="1" sqref="I3:I9 I11:I15" xr:uid="{00000000-0002-0000-0000-000001000000}">
      <formula1>",○"</formula1>
    </dataValidation>
    <dataValidation imeMode="on" allowBlank="1" showInputMessage="1" showErrorMessage="1" sqref="E2:E3 E12:E13 F5:F6 E5" xr:uid="{00000000-0002-0000-0000-000002000000}"/>
    <dataValidation type="list" allowBlank="1" showInputMessage="1" showErrorMessage="1" sqref="B13" xr:uid="{00000000-0002-0000-0000-000003000000}">
      <formula1>"  ,Ａチーム,Ｂチーム"</formula1>
    </dataValidation>
    <dataValidation type="list" allowBlank="1" showInputMessage="1" showErrorMessage="1" promptTitle="競技時間を確認すること" prompt="0:延長なし_x000a_1:7mTC_x000a_2:第１延長→7mTC_x000a_3:第１延長→第２延長→7mTC" sqref="B14:B15" xr:uid="{00000000-0002-0000-0000-000004000000}">
      <formula1>"0,1,2,3"</formula1>
    </dataValidation>
    <dataValidation type="list" imeMode="on" allowBlank="1" showInputMessage="1" sqref="F4" xr:uid="{00000000-0002-0000-0000-000005000000}">
      <formula1>"回戦,リーグ"</formula1>
    </dataValidation>
    <dataValidation imeMode="on" allowBlank="1" showInputMessage="1" showErrorMessage="1" promptTitle="英数字は半角で入力" prompt="日本語入力を切り替える" sqref="B5:C6" xr:uid="{00000000-0002-0000-0000-000006000000}"/>
    <dataValidation allowBlank="1" showInputMessage="1" showErrorMessage="1" promptTitle="その他" prompt="追記してください" sqref="J9 J14:J15" xr:uid="{00000000-0002-0000-0000-000007000000}"/>
    <dataValidation allowBlank="1" showInputMessage="1" promptTitle="JHA欄" prompt="空欄にしています。使用される場合は、scoreshet、runscoreシートに反映しますのでご確認ください。" sqref="D12:D13" xr:uid="{00000000-0002-0000-0000-000008000000}"/>
    <dataValidation type="list" imeMode="on" allowBlank="1" showInputMessage="1" sqref="E1" xr:uid="{00000000-0002-0000-0000-000009000000}">
      <formula1>"下関市体育館,下関中等教育学校体育館"</formula1>
    </dataValidation>
    <dataValidation type="list" imeMode="on" allowBlank="1" showInputMessage="1" showErrorMessage="1" sqref="E6" xr:uid="{00000000-0002-0000-0000-00000A000000}">
      <formula1>"岩国市,周南市,下松市,山口市,防府市,下関市"</formula1>
    </dataValidation>
    <dataValidation type="list" imeMode="on" allowBlank="1" showInputMessage="1" sqref="E10:E11" xr:uid="{00000000-0002-0000-0000-00000B000000}">
      <formula1>$E$41:$E$60</formula1>
    </dataValidation>
    <dataValidation type="list" imeMode="on" allowBlank="1" showInputMessage="1" sqref="E8:E9" xr:uid="{00000000-0002-0000-0000-00000C000000}">
      <formula1>$D$41:$D$70</formula1>
    </dataValidation>
  </dataValidations>
  <pageMargins left="0.70866141732283472" right="0.59055118110236227" top="0.59055118110236227" bottom="0.27559055118110237" header="0.31496062992125984" footer="0.31496062992125984"/>
  <pageSetup paperSize="9" orientation="portrait" horizontalDpi="4294967293" verticalDpi="4294967293" r:id="rId1"/>
  <ignoredErrors>
    <ignoredError sqref="B1:B4" unlockedFormula="1"/>
  </ignoredErrors>
  <drawing r:id="rId2"/>
  <legacyDrawing r:id="rId3"/>
  <oleObjects>
    <mc:AlternateContent xmlns:mc="http://schemas.openxmlformats.org/markup-compatibility/2006">
      <mc:Choice Requires="x14">
        <oleObject progId="Paint.Picture" shapeId="28674" r:id="rId4">
          <objectPr defaultSize="0" autoPict="0" r:id="rId5">
            <anchor moveWithCells="1">
              <from>
                <xdr:col>40</xdr:col>
                <xdr:colOff>127000</xdr:colOff>
                <xdr:row>541</xdr:row>
                <xdr:rowOff>69850</xdr:rowOff>
              </from>
              <to>
                <xdr:col>42</xdr:col>
                <xdr:colOff>146050</xdr:colOff>
                <xdr:row>543</xdr:row>
                <xdr:rowOff>184150</xdr:rowOff>
              </to>
            </anchor>
          </objectPr>
        </oleObject>
      </mc:Choice>
      <mc:Fallback>
        <oleObject progId="Paint.Picture" shapeId="28674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ED257"/>
  <sheetViews>
    <sheetView zoomScale="90" zoomScaleNormal="90" workbookViewId="0">
      <pane ySplit="9" topLeftCell="A10" activePane="bottomLeft" state="frozen"/>
      <selection pane="bottomLeft" activeCell="B4" sqref="B4"/>
    </sheetView>
  </sheetViews>
  <sheetFormatPr defaultColWidth="9" defaultRowHeight="15" customHeight="1" x14ac:dyDescent="0.2"/>
  <cols>
    <col min="1" max="1" width="5" style="8" customWidth="1"/>
    <col min="2" max="2" width="16.08984375" style="1" customWidth="1"/>
    <col min="3" max="3" width="6.08984375" customWidth="1"/>
    <col min="4" max="9" width="6.08984375" style="1" customWidth="1"/>
    <col min="10" max="16" width="6.08984375" style="2" customWidth="1"/>
    <col min="17" max="17" width="3" style="2" customWidth="1"/>
    <col min="18" max="23" width="3" style="1" customWidth="1"/>
    <col min="24" max="24" width="3.08984375" style="1" customWidth="1"/>
    <col min="25" max="31" width="3" style="1" customWidth="1"/>
    <col min="32" max="32" width="3.6328125" style="1" customWidth="1"/>
    <col min="33" max="33" width="3.6328125" style="1" hidden="1" customWidth="1"/>
    <col min="34" max="34" width="3.90625" style="1" hidden="1" customWidth="1"/>
    <col min="35" max="59" width="3.6328125" style="1" hidden="1" customWidth="1"/>
    <col min="60" max="61" width="4.08984375" style="1" hidden="1" customWidth="1"/>
    <col min="62" max="62" width="3" style="1" hidden="1" customWidth="1"/>
    <col min="63" max="70" width="3.6328125" style="1" hidden="1" customWidth="1"/>
    <col min="71" max="71" width="3" style="1" hidden="1" customWidth="1"/>
    <col min="72" max="75" width="3.6328125" style="1" hidden="1" customWidth="1"/>
    <col min="76" max="78" width="3" style="1" hidden="1" customWidth="1"/>
    <col min="79" max="79" width="3.6328125" style="1" hidden="1" customWidth="1"/>
    <col min="80" max="80" width="3.36328125" style="1" hidden="1" customWidth="1"/>
    <col min="81" max="84" width="3.6328125" style="1" hidden="1" customWidth="1"/>
    <col min="85" max="85" width="3" style="1" hidden="1" customWidth="1"/>
    <col min="86" max="87" width="3.6328125" style="1" hidden="1" customWidth="1"/>
    <col min="88" max="103" width="3" style="1" hidden="1" customWidth="1"/>
    <col min="104" max="104" width="3" style="1" customWidth="1"/>
    <col min="105" max="132" width="3" style="1"/>
    <col min="133" max="133" width="3" style="1" customWidth="1"/>
    <col min="134" max="134" width="3" style="1"/>
    <col min="135" max="16384" width="9" style="1"/>
  </cols>
  <sheetData>
    <row r="1" spans="1:100" ht="30" customHeight="1" thickBot="1" x14ac:dyDescent="0.25">
      <c r="B1" s="27" t="s">
        <v>76</v>
      </c>
      <c r="C1" s="439" t="str">
        <f>試合情報とｻｲﾝ用①印刷!C9</f>
        <v>済南学院</v>
      </c>
      <c r="D1" s="439"/>
      <c r="E1" s="439"/>
      <c r="F1" s="439"/>
      <c r="G1" s="440"/>
      <c r="H1" s="140">
        <f ca="1">+S26</f>
        <v>0</v>
      </c>
      <c r="I1" s="29" t="s">
        <v>77</v>
      </c>
      <c r="J1" s="140">
        <f ca="1">+Z26</f>
        <v>0</v>
      </c>
      <c r="K1" s="441" t="str">
        <f>試合情報とｻｲﾝ用①印刷!C11</f>
        <v>最上農業</v>
      </c>
      <c r="L1" s="439"/>
      <c r="M1" s="439"/>
      <c r="N1" s="439"/>
      <c r="O1" s="439"/>
      <c r="P1" s="28" t="s">
        <v>78</v>
      </c>
      <c r="Q1" s="8"/>
      <c r="R1" s="1">
        <v>0</v>
      </c>
    </row>
    <row r="2" spans="1:100" ht="18.75" customHeight="1" x14ac:dyDescent="0.2">
      <c r="B2" s="30" t="s">
        <v>93</v>
      </c>
      <c r="C2" s="31" t="s">
        <v>94</v>
      </c>
      <c r="D2" s="148" t="s">
        <v>127</v>
      </c>
      <c r="E2" s="148" t="s">
        <v>128</v>
      </c>
      <c r="F2" s="148" t="s">
        <v>129</v>
      </c>
      <c r="G2" s="148" t="s">
        <v>130</v>
      </c>
      <c r="H2" s="230" t="s">
        <v>96</v>
      </c>
      <c r="I2" s="234"/>
      <c r="J2" s="232" t="s">
        <v>93</v>
      </c>
      <c r="K2" s="32" t="s">
        <v>94</v>
      </c>
      <c r="L2" s="148" t="s">
        <v>127</v>
      </c>
      <c r="M2" s="148" t="s">
        <v>128</v>
      </c>
      <c r="N2" s="148" t="s">
        <v>129</v>
      </c>
      <c r="O2" s="148" t="s">
        <v>130</v>
      </c>
      <c r="P2" s="149" t="s">
        <v>95</v>
      </c>
      <c r="Q2" s="8"/>
    </row>
    <row r="3" spans="1:100" ht="30" customHeight="1" thickBot="1" x14ac:dyDescent="0.25">
      <c r="B3" s="137" t="str">
        <f>IF(B4="","",B4)</f>
        <v/>
      </c>
      <c r="C3" s="138" t="str">
        <f>IF(C4="","",C4-B4)</f>
        <v/>
      </c>
      <c r="D3" s="138" t="str">
        <f>IF(試合情報とｻｲﾝ用①印刷!B14&lt;=1,"",IF(D4="","",D4-C4))</f>
        <v/>
      </c>
      <c r="E3" s="138" t="str">
        <f>IF(試合情報とｻｲﾝ用①印刷!B14&lt;=1,"",IF(E4="","",E4-D4))</f>
        <v/>
      </c>
      <c r="F3" s="138" t="str">
        <f>IF(試合情報とｻｲﾝ用①印刷!B14&lt;=2,"",IF(F4="","",F4-E4))</f>
        <v/>
      </c>
      <c r="G3" s="138" t="str">
        <f>IF(試合情報とｻｲﾝ用①印刷!B14&lt;=2,"",IF(G4="","",G4-F4))</f>
        <v/>
      </c>
      <c r="H3" s="231" t="str">
        <f>IF(H4="","",IF(試合情報とｻｲﾝ用①印刷!B14=1,H4-C4,IF(試合情報とｻｲﾝ用①印刷!B14=2,H4-E4,IF(試合情報とｻｲﾝ用①印刷!B14=3,H4-G4,IF(試合情報とｻｲﾝ用①印刷!B14=0,"","")))))</f>
        <v/>
      </c>
      <c r="I3" s="235"/>
      <c r="J3" s="233" t="str">
        <f>IF(J4="","",J4)</f>
        <v/>
      </c>
      <c r="K3" s="138" t="str">
        <f>IF(K4="","",K4-J4)</f>
        <v/>
      </c>
      <c r="L3" s="138" t="str">
        <f>IF(試合情報とｻｲﾝ用①印刷!B14&lt;=1,"",IF(L4="","",L4-K4))</f>
        <v/>
      </c>
      <c r="M3" s="138" t="str">
        <f>IF(試合情報とｻｲﾝ用①印刷!B14&lt;=1,"",IF(M4="","",M4-L4))</f>
        <v/>
      </c>
      <c r="N3" s="138" t="str">
        <f>IF(試合情報とｻｲﾝ用①印刷!B14&lt;=2,"",IF(N4="","",N4-M4))</f>
        <v/>
      </c>
      <c r="O3" s="138" t="str">
        <f>IF(試合情報とｻｲﾝ用①印刷!B14&lt;=2,"",IF(O4="","",O4-N4))</f>
        <v/>
      </c>
      <c r="P3" s="139" t="str">
        <f>IF(P4="","",IF(試合情報とｻｲﾝ用①印刷!B14=1,P4-K4,IF(試合情報とｻｲﾝ用①印刷!B14=2,P4-M4,IF(試合情報とｻｲﾝ用①印刷!B14=3,P4-O4,IF(試合情報とｻｲﾝ用①印刷!B14=0,"","")))))</f>
        <v/>
      </c>
      <c r="Q3" s="8"/>
    </row>
    <row r="4" spans="1:100" ht="21" customHeight="1" thickBot="1" x14ac:dyDescent="0.25">
      <c r="B4" s="221"/>
      <c r="C4" s="222"/>
      <c r="D4" s="222"/>
      <c r="E4" s="222"/>
      <c r="F4" s="222"/>
      <c r="G4" s="222"/>
      <c r="H4" s="223"/>
      <c r="I4" s="8"/>
      <c r="J4" s="227"/>
      <c r="K4" s="228"/>
      <c r="L4" s="228"/>
      <c r="M4" s="228"/>
      <c r="N4" s="228"/>
      <c r="O4" s="228"/>
      <c r="P4" s="229"/>
      <c r="Q4" s="8"/>
    </row>
    <row r="5" spans="1:100" ht="19.5" customHeight="1" x14ac:dyDescent="0.2">
      <c r="B5" s="449" t="s">
        <v>116</v>
      </c>
      <c r="C5" s="450"/>
      <c r="D5" s="144">
        <v>1</v>
      </c>
      <c r="E5" s="145">
        <v>2</v>
      </c>
      <c r="F5" s="146" t="s">
        <v>99</v>
      </c>
      <c r="G5" s="145">
        <v>3</v>
      </c>
      <c r="H5" s="36" t="s">
        <v>117</v>
      </c>
      <c r="I5" s="33"/>
      <c r="J5" s="449" t="s">
        <v>116</v>
      </c>
      <c r="K5" s="450"/>
      <c r="L5" s="144">
        <v>1</v>
      </c>
      <c r="M5" s="145">
        <v>2</v>
      </c>
      <c r="N5" s="146" t="s">
        <v>99</v>
      </c>
      <c r="O5" s="145">
        <v>3</v>
      </c>
      <c r="P5" s="36" t="s">
        <v>117</v>
      </c>
      <c r="Q5" s="1"/>
    </row>
    <row r="6" spans="1:100" ht="19.5" customHeight="1" thickBot="1" x14ac:dyDescent="0.25">
      <c r="B6" s="451"/>
      <c r="C6" s="452"/>
      <c r="D6" s="218"/>
      <c r="E6" s="219"/>
      <c r="F6" s="220"/>
      <c r="G6" s="219"/>
      <c r="H6" s="141">
        <f ca="1">SUM(T10:T25)</f>
        <v>0</v>
      </c>
      <c r="I6" s="2"/>
      <c r="J6" s="451"/>
      <c r="K6" s="452"/>
      <c r="L6" s="224"/>
      <c r="M6" s="225"/>
      <c r="N6" s="226"/>
      <c r="O6" s="225"/>
      <c r="P6" s="141">
        <f ca="1">SUM(AA10:AA25)</f>
        <v>0</v>
      </c>
      <c r="Q6" s="1"/>
    </row>
    <row r="7" spans="1:100" ht="11.25" customHeight="1" x14ac:dyDescent="0.2">
      <c r="B7" s="14"/>
      <c r="C7" s="1"/>
      <c r="D7" s="14"/>
      <c r="I7" s="2"/>
      <c r="J7" s="14"/>
      <c r="K7" s="14"/>
      <c r="L7" s="1"/>
      <c r="M7" s="1"/>
      <c r="N7" s="1"/>
      <c r="O7" s="1"/>
      <c r="Q7" s="1"/>
    </row>
    <row r="8" spans="1:100" ht="19.5" customHeight="1" x14ac:dyDescent="0.2">
      <c r="C8" s="1"/>
      <c r="H8" s="152" t="s">
        <v>134</v>
      </c>
      <c r="I8" s="442" t="s">
        <v>51</v>
      </c>
      <c r="J8" s="443"/>
      <c r="K8" s="444"/>
      <c r="L8" s="447"/>
      <c r="M8" s="448"/>
      <c r="N8" s="445" t="s">
        <v>19</v>
      </c>
      <c r="O8" s="443"/>
      <c r="P8" s="446"/>
      <c r="Q8" s="1"/>
      <c r="R8" s="453" t="str">
        <f>試合情報とｻｲﾝ用①印刷!C8</f>
        <v>済南学院高校</v>
      </c>
      <c r="S8" s="454"/>
      <c r="T8" s="454"/>
      <c r="U8" s="454"/>
      <c r="V8" s="454"/>
      <c r="W8" s="454"/>
      <c r="X8" s="455"/>
      <c r="Y8" s="453" t="str">
        <f>試合情報とｻｲﾝ用①印刷!C10</f>
        <v>最上農業高校</v>
      </c>
      <c r="Z8" s="454"/>
      <c r="AA8" s="454"/>
      <c r="AB8" s="454"/>
      <c r="AC8" s="454"/>
      <c r="AD8" s="454"/>
      <c r="AE8" s="455"/>
      <c r="AH8" s="1" t="s">
        <v>80</v>
      </c>
      <c r="AV8" s="1" t="s">
        <v>87</v>
      </c>
      <c r="BA8" s="1" t="s">
        <v>88</v>
      </c>
      <c r="BH8" s="9"/>
      <c r="BI8" s="12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5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5"/>
    </row>
    <row r="9" spans="1:100" ht="17.25" customHeight="1" x14ac:dyDescent="0.2">
      <c r="A9" s="8" t="s">
        <v>118</v>
      </c>
      <c r="B9" s="41" t="s">
        <v>54</v>
      </c>
      <c r="C9" s="41" t="s">
        <v>53</v>
      </c>
      <c r="D9" s="34" t="s">
        <v>49</v>
      </c>
      <c r="E9" s="38" t="s">
        <v>119</v>
      </c>
      <c r="F9" s="43" t="s">
        <v>64</v>
      </c>
      <c r="G9" s="34" t="s">
        <v>65</v>
      </c>
      <c r="H9" s="151" t="s">
        <v>133</v>
      </c>
      <c r="I9" s="20" t="s">
        <v>48</v>
      </c>
      <c r="J9" s="25" t="s">
        <v>49</v>
      </c>
      <c r="K9" s="25" t="s">
        <v>50</v>
      </c>
      <c r="L9" s="21" t="s">
        <v>52</v>
      </c>
      <c r="M9" s="18" t="s">
        <v>63</v>
      </c>
      <c r="N9" s="25" t="s">
        <v>66</v>
      </c>
      <c r="O9" s="25" t="s">
        <v>67</v>
      </c>
      <c r="P9" s="19" t="s">
        <v>68</v>
      </c>
      <c r="R9" s="239" t="s">
        <v>51</v>
      </c>
      <c r="S9" s="240" t="s">
        <v>79</v>
      </c>
      <c r="T9" s="240" t="s">
        <v>82</v>
      </c>
      <c r="U9" s="240" t="s">
        <v>81</v>
      </c>
      <c r="V9" s="240" t="s">
        <v>83</v>
      </c>
      <c r="W9" s="240" t="s">
        <v>84</v>
      </c>
      <c r="X9" s="241" t="s">
        <v>85</v>
      </c>
      <c r="Y9" s="239" t="s">
        <v>97</v>
      </c>
      <c r="Z9" s="240" t="s">
        <v>79</v>
      </c>
      <c r="AA9" s="240" t="s">
        <v>82</v>
      </c>
      <c r="AB9" s="240" t="s">
        <v>81</v>
      </c>
      <c r="AC9" s="240" t="s">
        <v>83</v>
      </c>
      <c r="AD9" s="240" t="s">
        <v>84</v>
      </c>
      <c r="AE9" s="241" t="s">
        <v>85</v>
      </c>
      <c r="AF9" s="2"/>
      <c r="AG9" s="2"/>
      <c r="AH9" s="2" t="s">
        <v>89</v>
      </c>
      <c r="AI9" s="2" t="s">
        <v>89</v>
      </c>
      <c r="AJ9" s="2" t="s">
        <v>131</v>
      </c>
      <c r="AK9" s="2" t="s">
        <v>90</v>
      </c>
      <c r="AL9" s="2" t="s">
        <v>90</v>
      </c>
      <c r="AM9" s="2" t="s">
        <v>91</v>
      </c>
      <c r="AN9" s="2" t="s">
        <v>91</v>
      </c>
      <c r="AO9" s="2" t="s">
        <v>92</v>
      </c>
      <c r="AP9" s="2" t="s">
        <v>92</v>
      </c>
      <c r="AQ9" s="2" t="s">
        <v>132</v>
      </c>
      <c r="AR9" s="2" t="s">
        <v>90</v>
      </c>
      <c r="AS9" s="2" t="s">
        <v>90</v>
      </c>
      <c r="AT9" s="2" t="s">
        <v>91</v>
      </c>
      <c r="AU9" s="2" t="s">
        <v>91</v>
      </c>
      <c r="AV9" s="2" t="s">
        <v>82</v>
      </c>
      <c r="AW9" s="2" t="s">
        <v>81</v>
      </c>
      <c r="AX9" s="2" t="s">
        <v>83</v>
      </c>
      <c r="AY9" s="2" t="s">
        <v>84</v>
      </c>
      <c r="AZ9" s="2" t="s">
        <v>98</v>
      </c>
      <c r="BA9" s="2" t="s">
        <v>82</v>
      </c>
      <c r="BB9" s="2" t="s">
        <v>81</v>
      </c>
      <c r="BC9" s="2" t="s">
        <v>83</v>
      </c>
      <c r="BD9" s="2" t="s">
        <v>84</v>
      </c>
      <c r="BE9" s="2" t="s">
        <v>98</v>
      </c>
      <c r="BG9" s="2"/>
      <c r="BH9" s="10"/>
      <c r="BI9" s="13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5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5"/>
    </row>
    <row r="10" spans="1:100" ht="17.25" customHeight="1" x14ac:dyDescent="0.2">
      <c r="A10" s="8">
        <v>1</v>
      </c>
      <c r="B10" s="134" t="s">
        <v>100</v>
      </c>
      <c r="C10" s="41"/>
      <c r="D10" s="132"/>
      <c r="E10" s="131" t="s">
        <v>124</v>
      </c>
      <c r="F10" s="43"/>
      <c r="G10" s="132"/>
      <c r="H10" s="153"/>
      <c r="I10" s="16" t="str">
        <f t="shared" ref="I10:I41" si="0">BM10&amp;CA10&amp;CO10</f>
        <v/>
      </c>
      <c r="J10" s="15" t="str">
        <f t="shared" ref="J10:J41" si="1">BN10&amp;CB10</f>
        <v/>
      </c>
      <c r="K10" s="15" t="str">
        <f>IF(BH10="1",COUNTIF(BH$10:BH10,"1"),"")</f>
        <v/>
      </c>
      <c r="L10" s="15" t="str">
        <f t="shared" ref="L10:L41" si="2">BP10&amp;CD10&amp;CR10</f>
        <v>前　</v>
      </c>
      <c r="M10" s="15" t="str">
        <f t="shared" ref="M10:M41" si="3">BQ10&amp;CE10&amp;CS10</f>
        <v>半</v>
      </c>
      <c r="N10" s="15" t="str">
        <f>IF(BI10="1",COUNTIF(BI$10:BI10,"1"),"")</f>
        <v/>
      </c>
      <c r="O10" s="15" t="str">
        <f t="shared" ref="O10:O41" si="4">BS10&amp;CG10</f>
        <v/>
      </c>
      <c r="P10" s="17" t="str">
        <f t="shared" ref="P10:P41" si="5">BT10&amp;CH10&amp;CV10</f>
        <v/>
      </c>
      <c r="R10" s="242">
        <f ca="1">IF(試合情報とｻｲﾝ用①印刷!B17="","",試合情報とｻｲﾝ用①印刷!B17)</f>
        <v>1</v>
      </c>
      <c r="S10" s="136">
        <f t="shared" ref="S10:S25" ca="1" si="6">IF(R10="","",COUNTIF(AH:AJ,R10))</f>
        <v>0</v>
      </c>
      <c r="T10" s="136">
        <f t="shared" ref="T10:T25" ca="1" si="7">IF(R10="","",COUNTIF(AV:AV,R10))</f>
        <v>0</v>
      </c>
      <c r="U10" s="136">
        <f t="shared" ref="U10:U25" ca="1" si="8">IF(R10="","",COUNTIF(AW:AW,R10))</f>
        <v>0</v>
      </c>
      <c r="V10" s="136">
        <f t="shared" ref="V10:V25" ca="1" si="9">IF(R10="","",COUNTIF(AX:AX,R10))</f>
        <v>0</v>
      </c>
      <c r="W10" s="136">
        <f t="shared" ref="W10:W25" ca="1" si="10">IF(R10="","",COUNTIF(AY:AY,R10))</f>
        <v>0</v>
      </c>
      <c r="X10" s="243">
        <f>COUNTIF(AK:AL,X9)</f>
        <v>0</v>
      </c>
      <c r="Y10" s="242">
        <f ca="1">IF(試合情報とｻｲﾝ用①印刷!F17="","",試合情報とｻｲﾝ用①印刷!F17)</f>
        <v>1</v>
      </c>
      <c r="Z10" s="136">
        <f t="shared" ref="Z10:Z25" ca="1" si="11">IF(Y10="","",COUNTIF(AO:AQ,Y10))</f>
        <v>0</v>
      </c>
      <c r="AA10" s="136">
        <f t="shared" ref="AA10:AA25" ca="1" si="12">IF(Y10="","",COUNTIF(BA:BA,Y10))</f>
        <v>0</v>
      </c>
      <c r="AB10" s="136">
        <f t="shared" ref="AB10:AB25" ca="1" si="13">IF(Y10="","",COUNTIF(BB:BB,Y10))</f>
        <v>0</v>
      </c>
      <c r="AC10" s="136">
        <f t="shared" ref="AC10:AC25" ca="1" si="14">IF(Y10="","",COUNTIF(BC:BC,Y10))</f>
        <v>0</v>
      </c>
      <c r="AD10" s="136">
        <f t="shared" ref="AD10:AD25" ca="1" si="15">IF(Y10="","",COUNTIF(BD:BD,Y10))</f>
        <v>0</v>
      </c>
      <c r="AE10" s="243">
        <f>COUNTIF(AR:AS,AE9)</f>
        <v>0</v>
      </c>
      <c r="AF10" s="2"/>
      <c r="AG10" s="2"/>
      <c r="AH10" s="2" t="str">
        <f>IF(BO10="1",BM10,"")</f>
        <v/>
      </c>
      <c r="AI10" s="2" t="str">
        <f>IF(CC10="1",CA10,"")</f>
        <v/>
      </c>
      <c r="AJ10" s="2" t="str">
        <f>IF(CQ10=1,CO10,"")</f>
        <v/>
      </c>
      <c r="AK10" s="2" t="str">
        <f>IF($BN10="○",$BN10,"")</f>
        <v/>
      </c>
      <c r="AL10" s="2" t="str">
        <f>IF($CB10="○",$CB10,"")</f>
        <v/>
      </c>
      <c r="AM10" s="2" t="str">
        <f>IF($BN10="×",$BN10,"")</f>
        <v/>
      </c>
      <c r="AN10" s="2" t="str">
        <f>IF($CB10="×",$CB10,"")</f>
        <v/>
      </c>
      <c r="AO10" s="2" t="str">
        <f>IF(BR10="1",BT10,"")</f>
        <v/>
      </c>
      <c r="AP10" s="2" t="str">
        <f>IF(CF10="1",CH10,"")</f>
        <v/>
      </c>
      <c r="AQ10" s="2" t="str">
        <f>IF(CT10=1,CV10,"")</f>
        <v/>
      </c>
      <c r="AR10" s="2" t="str">
        <f>IF($BS10="○",$BS10,"")</f>
        <v/>
      </c>
      <c r="AS10" s="2" t="str">
        <f>IF($CG10="○",$CG10,"")</f>
        <v/>
      </c>
      <c r="AT10" s="2" t="str">
        <f>IF($BS10="×",$BS10,"")</f>
        <v/>
      </c>
      <c r="AU10" s="2" t="str">
        <f>IF($CG10="×",$CG10,"")</f>
        <v/>
      </c>
      <c r="AV10" s="2" t="str">
        <f>UPPER(IF(BN10="W",BM10,IF(CB10="W",CA10," ")))</f>
        <v xml:space="preserve"> </v>
      </c>
      <c r="AW10" s="2" t="str">
        <f t="shared" ref="AW10:AW57" si="16">UPPER(IF(BN10="S",BM10,IF(CB10="S",CA10," ")))</f>
        <v xml:space="preserve"> </v>
      </c>
      <c r="AX10" s="2" t="str">
        <f t="shared" ref="AX10:AX57" si="17">UPPER(IF(BN10="D",BM10,IF(CB10="D",CA10," ")))</f>
        <v xml:space="preserve"> </v>
      </c>
      <c r="AY10" s="2" t="str">
        <f t="shared" ref="AY10:AY57" si="18">UPPER(IF(BN10="DR",BM10,IF(CB10="DR",CA10," ")))</f>
        <v xml:space="preserve"> </v>
      </c>
      <c r="AZ10" s="2"/>
      <c r="BA10" s="2" t="str">
        <f>UPPER(IF(BS10="W",BT10,IF(CG10="W",CH10,"")))</f>
        <v/>
      </c>
      <c r="BB10" s="2" t="str">
        <f>UPPER(IF(BS10="S",BT10,IF(CG10="S",CH10,"")))</f>
        <v/>
      </c>
      <c r="BC10" s="2" t="str">
        <f>UPPER(IF(BS10="D",BT10,IF(CG10="D",CH10,"")))</f>
        <v/>
      </c>
      <c r="BD10" s="2" t="str">
        <f>UPPER(IF(BS10="DR",BT10,IF(CG10="DR",CH10,"")))</f>
        <v/>
      </c>
      <c r="BE10" s="2"/>
      <c r="BG10" s="2"/>
      <c r="BH10" s="11" t="str">
        <f>BO10&amp;CC10&amp;CQ10</f>
        <v/>
      </c>
      <c r="BI10" s="13" t="str">
        <f>BR10&amp;CF10&amp;CT10</f>
        <v/>
      </c>
      <c r="BJ10" s="4" t="str">
        <f t="shared" ref="BJ10:BJ41" si="19">IF(B10=+$C$1,C10,"")</f>
        <v/>
      </c>
      <c r="BK10" s="4" t="str">
        <f t="shared" ref="BK10:BK41" si="20">IF(D10="7m得点","○",IF(D10="7m失敗","×",IF(D10="警告","W",IF(D10="退場","S",IF(D10="失格","D",IF(D10="失格報告書","DR",IF(D10="タイムアウト","T","")))))))</f>
        <v/>
      </c>
      <c r="BL10" s="4" t="str">
        <f t="shared" ref="BL10:BL41" si="21">IF(B10=+C$1,D10,"")</f>
        <v/>
      </c>
      <c r="BM10" s="7" t="str">
        <f>IF(BJ10=0,"",BJ10)</f>
        <v/>
      </c>
      <c r="BN10" s="7" t="str">
        <f t="shared" ref="BN10:BN41" si="22">IF(B10=+$C$1,BK10,"")</f>
        <v/>
      </c>
      <c r="BO10" s="7" t="str">
        <f>IF(BN10="○","1",IF(BL10="得点","1",""))</f>
        <v/>
      </c>
      <c r="BP10" s="7" t="str">
        <f t="shared" ref="BP10:BP41" si="23">IF(B10=+$C$1,MID($E10,1,2),IF(B10="period",MID($E10,1,2),""))</f>
        <v>前　</v>
      </c>
      <c r="BQ10" s="7" t="str">
        <f t="shared" ref="BQ10:BQ41" si="24">IF(B10=+$C$1,MID($E10,3,2),IF(B10="period",MID($E10,3,2),""))</f>
        <v>半</v>
      </c>
      <c r="BR10" s="7" t="str">
        <f t="shared" ref="BR10:BR41" si="25">IF(B10=+$K$1,"",IF(BX10="○","1",IF(BV10="1","1","")))</f>
        <v/>
      </c>
      <c r="BS10" s="7" t="str">
        <f>IF(BW10="1","",BW10)</f>
        <v/>
      </c>
      <c r="BT10" s="7" t="str">
        <f>IF(BU10=0,"",BU10)</f>
        <v/>
      </c>
      <c r="BU10" s="3" t="str">
        <f t="shared" ref="BU10:BU41" si="26">IF(B10=+$C$1,F10,"")</f>
        <v/>
      </c>
      <c r="BV10" s="4" t="str">
        <f t="shared" ref="BV10:BV41" si="27">IF(B10=+$C$1,BX10,"")</f>
        <v/>
      </c>
      <c r="BW10" s="4" t="str">
        <f t="shared" ref="BW10:BW41" si="28">IF(B10=+$C$1,BX10,"")</f>
        <v/>
      </c>
      <c r="BX10" s="5" t="str">
        <f t="shared" ref="BX10:BX41" si="29">IF(G10="7m得点","○",IF(G10="7m失敗","×",IF(G10="警告","W",IF(G10="退場","S",IF(G10="失格","D",IF(G10="失格報告書","DR",IF(G10="得点","1",IF(G10="タイムアウト","T",""))))))))</f>
        <v/>
      </c>
      <c r="BY10" s="3" t="str">
        <f t="shared" ref="BY10:BY41" si="30">IF(B10=+$K$1,CJ10,"")</f>
        <v/>
      </c>
      <c r="BZ10" s="5" t="str">
        <f t="shared" ref="BZ10:BZ41" si="31">IF(B10=+$K$1,F10,"")</f>
        <v/>
      </c>
      <c r="CA10" s="7" t="str">
        <f t="shared" ref="CA10:CA73" si="32">IF(BZ10=0,"",BZ10)</f>
        <v/>
      </c>
      <c r="CB10" s="7" t="str">
        <f>IF(BY10="","",IF(BY10="1","",BY10))</f>
        <v/>
      </c>
      <c r="CC10" s="7" t="str">
        <f t="shared" ref="CC10:CC41" si="33">IF(B10=+$C$1,"",IF(CJ10="○","1",IF(CJ10="1","1","")))</f>
        <v/>
      </c>
      <c r="CD10" s="7" t="str">
        <f t="shared" ref="CD10:CD41" si="34">IF(B10=+$K$1,MID($E10,1,2),"")</f>
        <v/>
      </c>
      <c r="CE10" s="7" t="str">
        <f t="shared" ref="CE10:CE41" si="35">IF(B10=+$K$1,MID($E10,3,2),"")</f>
        <v/>
      </c>
      <c r="CF10" s="7" t="str">
        <f>IF(CG10="○","1",IF(CK10="得点","1",""))</f>
        <v/>
      </c>
      <c r="CG10" s="7" t="str">
        <f t="shared" ref="CG10:CG41" si="36">IF(B10=+$K$1,BK10,"")</f>
        <v/>
      </c>
      <c r="CH10" s="7" t="str">
        <f t="shared" ref="CH10:CH41" si="37">IF(C10="","",IF(B10=+$K$1,C10,""))</f>
        <v/>
      </c>
      <c r="CI10" s="4"/>
      <c r="CJ10" s="4" t="str">
        <f t="shared" ref="CJ10:CJ73" si="38">IF(G10="7m得点","○",IF(G10="7m失敗","×",IF(G10="警告","W",IF(G10="退場","S",IF(G10="失格","D",IF(G10="失格報告書","DR",IF(G10="得点","1",IF(G10="タイムアウト","T",""))))))))</f>
        <v/>
      </c>
      <c r="CK10" s="5" t="str">
        <f t="shared" ref="CK10:CK41" si="39">IF(B10=+$K$1,D10,"")</f>
        <v/>
      </c>
      <c r="CL10" s="1" t="str">
        <f>MID(H10,1,1)</f>
        <v/>
      </c>
      <c r="CM10" s="150" t="str">
        <f>MID(H10,2,1)</f>
        <v/>
      </c>
      <c r="CN10" s="150" t="str">
        <f>MID(H10,3,1)</f>
        <v/>
      </c>
      <c r="CO10" s="7" t="str">
        <f>IF(CL10="1",CM10*10+CN10,"")</f>
        <v/>
      </c>
      <c r="CP10" s="7"/>
      <c r="CQ10" s="7" t="str">
        <f>IF(CO10="","",1)</f>
        <v/>
      </c>
      <c r="CR10" s="7" t="str">
        <f>IF(H10="","",MID(H10,4,2))</f>
        <v/>
      </c>
      <c r="CS10" s="7" t="str">
        <f>IF(H10="","",MID(H10,6,2))</f>
        <v/>
      </c>
      <c r="CT10" s="7" t="str">
        <f>IF(CV10="","",1)</f>
        <v/>
      </c>
      <c r="CU10" s="7"/>
      <c r="CV10" s="7" t="str">
        <f>IF(CL10="2",CM10*10+CN10,"")</f>
        <v/>
      </c>
    </row>
    <row r="11" spans="1:100" ht="17.25" customHeight="1" x14ac:dyDescent="0.2">
      <c r="A11" s="8">
        <v>2</v>
      </c>
      <c r="B11" s="134"/>
      <c r="C11" s="41"/>
      <c r="D11" s="132"/>
      <c r="E11" s="39"/>
      <c r="F11" s="43"/>
      <c r="G11" s="132"/>
      <c r="H11" s="153"/>
      <c r="I11" s="16" t="str">
        <f t="shared" si="0"/>
        <v/>
      </c>
      <c r="J11" s="15" t="str">
        <f t="shared" si="1"/>
        <v/>
      </c>
      <c r="K11" s="15" t="str">
        <f>IF(BH11="1",COUNTIF(BH$10:BH11,"1"),"")</f>
        <v/>
      </c>
      <c r="L11" s="15" t="str">
        <f t="shared" si="2"/>
        <v/>
      </c>
      <c r="M11" s="15" t="str">
        <f t="shared" si="3"/>
        <v/>
      </c>
      <c r="N11" s="15" t="str">
        <f>IF(BI11="1",COUNTIF(BI$10:BI11,"1"),"")</f>
        <v/>
      </c>
      <c r="O11" s="15" t="str">
        <f t="shared" si="4"/>
        <v/>
      </c>
      <c r="P11" s="17" t="str">
        <f t="shared" si="5"/>
        <v/>
      </c>
      <c r="Q11" s="1"/>
      <c r="R11" s="242">
        <f ca="1">IF(試合情報とｻｲﾝ用①印刷!B18="","",試合情報とｻｲﾝ用①印刷!B18)</f>
        <v>2</v>
      </c>
      <c r="S11" s="136">
        <f t="shared" ca="1" si="6"/>
        <v>0</v>
      </c>
      <c r="T11" s="136">
        <f t="shared" ca="1" si="7"/>
        <v>0</v>
      </c>
      <c r="U11" s="136">
        <f t="shared" ca="1" si="8"/>
        <v>0</v>
      </c>
      <c r="V11" s="136">
        <f t="shared" ca="1" si="9"/>
        <v>0</v>
      </c>
      <c r="W11" s="136">
        <f t="shared" ca="1" si="10"/>
        <v>0</v>
      </c>
      <c r="X11" s="243" t="s">
        <v>86</v>
      </c>
      <c r="Y11" s="242">
        <f ca="1">IF(試合情報とｻｲﾝ用①印刷!F18="","",試合情報とｻｲﾝ用①印刷!F18)</f>
        <v>2</v>
      </c>
      <c r="Z11" s="136">
        <f t="shared" ca="1" si="11"/>
        <v>0</v>
      </c>
      <c r="AA11" s="136">
        <f t="shared" ca="1" si="12"/>
        <v>0</v>
      </c>
      <c r="AB11" s="136">
        <f t="shared" ca="1" si="13"/>
        <v>0</v>
      </c>
      <c r="AC11" s="136">
        <f t="shared" ca="1" si="14"/>
        <v>0</v>
      </c>
      <c r="AD11" s="136">
        <f t="shared" ca="1" si="15"/>
        <v>0</v>
      </c>
      <c r="AE11" s="243" t="s">
        <v>86</v>
      </c>
      <c r="AH11" s="2" t="str">
        <f t="shared" ref="AH11:AH15" si="40">IF(BO11="1",BM11,"")</f>
        <v/>
      </c>
      <c r="AI11" s="2" t="str">
        <f t="shared" ref="AI11:AI15" si="41">IF(CC11="1",CA11,"")</f>
        <v/>
      </c>
      <c r="AJ11" s="2" t="str">
        <f>IF(CQ11=1,CO11,"")</f>
        <v/>
      </c>
      <c r="AK11" s="2" t="str">
        <f t="shared" ref="AK11:AK74" si="42">IF($BN11="○",$BN11,"")</f>
        <v/>
      </c>
      <c r="AL11" s="2" t="str">
        <f t="shared" ref="AL11:AL74" si="43">IF($CB11="○",$CB11,"")</f>
        <v/>
      </c>
      <c r="AM11" s="2" t="str">
        <f t="shared" ref="AM11:AM74" si="44">IF($BN11="×",$BN11,"")</f>
        <v/>
      </c>
      <c r="AN11" s="2" t="str">
        <f t="shared" ref="AN11:AN74" si="45">IF($CB11="×",$CB11,"")</f>
        <v/>
      </c>
      <c r="AO11" s="2" t="str">
        <f t="shared" ref="AO11:AO15" si="46">IF(BR11="1",BT11,"")</f>
        <v/>
      </c>
      <c r="AP11" s="2" t="str">
        <f t="shared" ref="AP11:AP15" si="47">IF(CF11="1",CH11,"")</f>
        <v/>
      </c>
      <c r="AQ11" s="2" t="str">
        <f>IF(CT11=1,CV11,"")</f>
        <v/>
      </c>
      <c r="AR11" s="2" t="str">
        <f t="shared" ref="AR11:AR74" si="48">IF($BS11="○",$BS11,"")</f>
        <v/>
      </c>
      <c r="AS11" s="2" t="str">
        <f t="shared" ref="AS11:AS74" si="49">IF($CG11="○",$CG11,"")</f>
        <v/>
      </c>
      <c r="AT11" s="2" t="str">
        <f t="shared" ref="AT11:AT74" si="50">IF($BS11="×",$BS11,"")</f>
        <v/>
      </c>
      <c r="AU11" s="2" t="str">
        <f t="shared" ref="AU11:AU74" si="51">IF($CG11="×",$CG11,"")</f>
        <v/>
      </c>
      <c r="AV11" s="2" t="str">
        <f t="shared" ref="AV11:AV74" si="52">UPPER(IF(BN11="W",BM11,IF(CB11="W",CA11," ")))</f>
        <v xml:space="preserve"> </v>
      </c>
      <c r="AW11" s="2" t="str">
        <f t="shared" si="16"/>
        <v xml:space="preserve"> </v>
      </c>
      <c r="AX11" s="2" t="str">
        <f t="shared" si="17"/>
        <v xml:space="preserve"> </v>
      </c>
      <c r="AY11" s="2" t="str">
        <f t="shared" si="18"/>
        <v xml:space="preserve"> </v>
      </c>
      <c r="AZ11" s="2"/>
      <c r="BA11" s="2" t="str">
        <f t="shared" ref="BA11:BA74" si="53">UPPER(IF(BS11="W",BT11,IF(CG11="W",CH11,"")))</f>
        <v/>
      </c>
      <c r="BB11" s="2" t="str">
        <f t="shared" ref="BB11:BB74" si="54">UPPER(IF(BS11="S",BT11,IF(CG11="S",CH11,"")))</f>
        <v/>
      </c>
      <c r="BC11" s="2" t="str">
        <f t="shared" ref="BC11:BC74" si="55">UPPER(IF(BS11="D",BT11,IF(CG11="D",CH11,"")))</f>
        <v/>
      </c>
      <c r="BD11" s="2" t="str">
        <f t="shared" ref="BD11:BD74" si="56">UPPER(IF(BS11="DR",BT11,IF(CG11="DR",CH11,"")))</f>
        <v/>
      </c>
      <c r="BH11" s="11" t="str">
        <f>BO11&amp;CC11&amp;CQ11</f>
        <v/>
      </c>
      <c r="BI11" s="13" t="str">
        <f>BR11&amp;CF11&amp;CT11</f>
        <v/>
      </c>
      <c r="BJ11" s="4" t="str">
        <f t="shared" si="19"/>
        <v/>
      </c>
      <c r="BK11" s="4" t="str">
        <f>IF(D11="7m得点","○",IF(D11="7m失敗","×",IF(D11="警告","W",IF(D11="退場","S",IF(D11="失格","D",IF(D11="失格報告書","DR",IF(D11="タイムアウト","T","")))))))</f>
        <v/>
      </c>
      <c r="BL11" s="4" t="str">
        <f t="shared" si="21"/>
        <v/>
      </c>
      <c r="BM11" s="7" t="str">
        <f t="shared" ref="BM11:BM74" si="57">IF(BJ11=0,"",BJ11)</f>
        <v/>
      </c>
      <c r="BN11" s="7" t="str">
        <f t="shared" si="22"/>
        <v/>
      </c>
      <c r="BO11" s="7" t="str">
        <f t="shared" ref="BO11:BO12" si="58">IF(BN11="○","1",IF(BL11="得点","1",""))</f>
        <v/>
      </c>
      <c r="BP11" s="7" t="str">
        <f t="shared" si="23"/>
        <v/>
      </c>
      <c r="BQ11" s="7" t="str">
        <f t="shared" si="24"/>
        <v/>
      </c>
      <c r="BR11" s="7" t="str">
        <f t="shared" si="25"/>
        <v/>
      </c>
      <c r="BS11" s="7" t="str">
        <f t="shared" ref="BS11:BS74" si="59">IF(BW11="1","",BW11)</f>
        <v/>
      </c>
      <c r="BT11" s="7" t="str">
        <f t="shared" ref="BT11:BT74" si="60">IF(BU11=0,"",BU11)</f>
        <v/>
      </c>
      <c r="BU11" s="3" t="str">
        <f t="shared" si="26"/>
        <v/>
      </c>
      <c r="BV11" s="4" t="str">
        <f t="shared" si="27"/>
        <v/>
      </c>
      <c r="BW11" s="4" t="str">
        <f t="shared" si="28"/>
        <v/>
      </c>
      <c r="BX11" s="5" t="str">
        <f>IF(G11="7m得点","○",IF(G11="7m失敗","×",IF(G11="警告","W",IF(G11="退場","S",IF(G11="失格","D",IF(G11="失格報告書","DR",IF(G11="得点","1",IF(G11="タイムアウト","T",""))))))))</f>
        <v/>
      </c>
      <c r="BY11" s="3" t="str">
        <f t="shared" si="30"/>
        <v/>
      </c>
      <c r="BZ11" s="5" t="str">
        <f t="shared" si="31"/>
        <v/>
      </c>
      <c r="CA11" s="7" t="str">
        <f t="shared" si="32"/>
        <v/>
      </c>
      <c r="CB11" s="7" t="str">
        <f t="shared" ref="CB11:CB74" si="61">IF(BY11="","",IF(BY11="1","",BY11))</f>
        <v/>
      </c>
      <c r="CC11" s="7" t="str">
        <f t="shared" si="33"/>
        <v/>
      </c>
      <c r="CD11" s="7" t="str">
        <f t="shared" si="34"/>
        <v/>
      </c>
      <c r="CE11" s="7" t="str">
        <f t="shared" si="35"/>
        <v/>
      </c>
      <c r="CF11" s="7" t="str">
        <f t="shared" ref="CF11:CF74" si="62">IF(CG11="○","1",IF(CK11="得点","1",""))</f>
        <v/>
      </c>
      <c r="CG11" s="7" t="str">
        <f t="shared" si="36"/>
        <v/>
      </c>
      <c r="CH11" s="7" t="str">
        <f t="shared" si="37"/>
        <v/>
      </c>
      <c r="CI11" s="4"/>
      <c r="CJ11" s="4" t="str">
        <f t="shared" si="38"/>
        <v/>
      </c>
      <c r="CK11" s="5" t="str">
        <f t="shared" si="39"/>
        <v/>
      </c>
      <c r="CL11" s="1" t="str">
        <f>MID(H11,1,1)</f>
        <v/>
      </c>
      <c r="CM11" s="150" t="str">
        <f>MID(H11,2,1)</f>
        <v/>
      </c>
      <c r="CN11" s="150" t="str">
        <f>MID(H11,3,1)</f>
        <v/>
      </c>
      <c r="CO11" s="7" t="str">
        <f>IF(CL11="1",CM11*10+CN11,"")</f>
        <v/>
      </c>
      <c r="CP11" s="7"/>
      <c r="CQ11" s="7" t="str">
        <f>IF(CO11="","",1)</f>
        <v/>
      </c>
      <c r="CR11" s="7" t="str">
        <f>IF(H11="","",MID(H11,4,2))</f>
        <v/>
      </c>
      <c r="CS11" s="7" t="str">
        <f>IF(H11="","",MID(H11,6,2))</f>
        <v/>
      </c>
      <c r="CT11" s="7" t="str">
        <f>IF(CV11="","",1)</f>
        <v/>
      </c>
      <c r="CU11" s="7"/>
      <c r="CV11" s="7" t="str">
        <f>IF(CL11="2",CM11*10+CN11,"")</f>
        <v/>
      </c>
    </row>
    <row r="12" spans="1:100" ht="17.25" customHeight="1" x14ac:dyDescent="0.2">
      <c r="A12" s="8">
        <v>3</v>
      </c>
      <c r="B12" s="134"/>
      <c r="C12" s="41"/>
      <c r="D12" s="132"/>
      <c r="E12" s="39"/>
      <c r="F12" s="43"/>
      <c r="G12" s="132"/>
      <c r="H12" s="153"/>
      <c r="I12" s="16" t="str">
        <f t="shared" si="0"/>
        <v/>
      </c>
      <c r="J12" s="15" t="str">
        <f t="shared" si="1"/>
        <v/>
      </c>
      <c r="K12" s="15" t="str">
        <f>IF(BH12="1",COUNTIF(BH$10:BH12,"1"),"")</f>
        <v/>
      </c>
      <c r="L12" s="15" t="str">
        <f t="shared" si="2"/>
        <v/>
      </c>
      <c r="M12" s="15" t="str">
        <f t="shared" si="3"/>
        <v/>
      </c>
      <c r="N12" s="15" t="str">
        <f>IF(BI12="1",COUNTIF(BI$10:BI12,"1"),"")</f>
        <v/>
      </c>
      <c r="O12" s="15" t="str">
        <f t="shared" si="4"/>
        <v/>
      </c>
      <c r="P12" s="17" t="str">
        <f t="shared" si="5"/>
        <v/>
      </c>
      <c r="Q12" s="1"/>
      <c r="R12" s="242">
        <f ca="1">IF(試合情報とｻｲﾝ用①印刷!B19="","",試合情報とｻｲﾝ用①印刷!B19)</f>
        <v>3</v>
      </c>
      <c r="S12" s="136">
        <f t="shared" ca="1" si="6"/>
        <v>0</v>
      </c>
      <c r="T12" s="136">
        <f t="shared" ca="1" si="7"/>
        <v>0</v>
      </c>
      <c r="U12" s="136">
        <f t="shared" ca="1" si="8"/>
        <v>0</v>
      </c>
      <c r="V12" s="136">
        <f t="shared" ca="1" si="9"/>
        <v>0</v>
      </c>
      <c r="W12" s="136">
        <f t="shared" ca="1" si="10"/>
        <v>0</v>
      </c>
      <c r="X12" s="243">
        <f>COUNTIF(AM:AN,X11)</f>
        <v>0</v>
      </c>
      <c r="Y12" s="242">
        <f ca="1">IF(試合情報とｻｲﾝ用①印刷!F19="","",試合情報とｻｲﾝ用①印刷!F19)</f>
        <v>3</v>
      </c>
      <c r="Z12" s="136">
        <f t="shared" ca="1" si="11"/>
        <v>0</v>
      </c>
      <c r="AA12" s="136">
        <f t="shared" ca="1" si="12"/>
        <v>0</v>
      </c>
      <c r="AB12" s="136">
        <f t="shared" ca="1" si="13"/>
        <v>0</v>
      </c>
      <c r="AC12" s="136">
        <f t="shared" ca="1" si="14"/>
        <v>0</v>
      </c>
      <c r="AD12" s="136">
        <f t="shared" ca="1" si="15"/>
        <v>0</v>
      </c>
      <c r="AE12" s="244">
        <f>COUNTIF(AT:AU,AE11)</f>
        <v>0</v>
      </c>
      <c r="AH12" s="2" t="str">
        <f t="shared" si="40"/>
        <v/>
      </c>
      <c r="AI12" s="2" t="str">
        <f t="shared" si="41"/>
        <v/>
      </c>
      <c r="AJ12" s="2" t="str">
        <f t="shared" ref="AJ12:AJ75" si="63">IF(CQ12=1,CO12,"")</f>
        <v/>
      </c>
      <c r="AK12" s="2" t="str">
        <f t="shared" si="42"/>
        <v/>
      </c>
      <c r="AL12" s="2" t="str">
        <f t="shared" si="43"/>
        <v/>
      </c>
      <c r="AM12" s="2" t="str">
        <f t="shared" si="44"/>
        <v/>
      </c>
      <c r="AN12" s="2" t="str">
        <f t="shared" si="45"/>
        <v/>
      </c>
      <c r="AO12" s="2" t="str">
        <f t="shared" si="46"/>
        <v/>
      </c>
      <c r="AP12" s="2" t="str">
        <f t="shared" si="47"/>
        <v/>
      </c>
      <c r="AQ12" s="2" t="str">
        <f t="shared" ref="AQ12:AQ75" si="64">IF(CT12=1,CV12,"")</f>
        <v/>
      </c>
      <c r="AR12" s="2" t="str">
        <f t="shared" si="48"/>
        <v/>
      </c>
      <c r="AS12" s="2" t="str">
        <f t="shared" si="49"/>
        <v/>
      </c>
      <c r="AT12" s="2" t="str">
        <f t="shared" si="50"/>
        <v/>
      </c>
      <c r="AU12" s="2" t="str">
        <f t="shared" si="51"/>
        <v/>
      </c>
      <c r="AV12" s="2" t="str">
        <f t="shared" si="52"/>
        <v xml:space="preserve"> </v>
      </c>
      <c r="AW12" s="2" t="str">
        <f t="shared" si="16"/>
        <v xml:space="preserve"> </v>
      </c>
      <c r="AX12" s="2" t="str">
        <f t="shared" si="17"/>
        <v xml:space="preserve"> </v>
      </c>
      <c r="AY12" s="2" t="str">
        <f t="shared" si="18"/>
        <v xml:space="preserve"> </v>
      </c>
      <c r="AZ12" s="2"/>
      <c r="BA12" s="2" t="str">
        <f t="shared" si="53"/>
        <v/>
      </c>
      <c r="BB12" s="2" t="str">
        <f t="shared" si="54"/>
        <v/>
      </c>
      <c r="BC12" s="2" t="str">
        <f t="shared" si="55"/>
        <v/>
      </c>
      <c r="BD12" s="2" t="str">
        <f t="shared" si="56"/>
        <v/>
      </c>
      <c r="BH12" s="11" t="str">
        <f t="shared" ref="BH12:BH26" si="65">BO12&amp;CC12&amp;CQ12</f>
        <v/>
      </c>
      <c r="BI12" s="13" t="str">
        <f t="shared" ref="BI12:BI26" si="66">BR12&amp;CF12&amp;CT12</f>
        <v/>
      </c>
      <c r="BJ12" s="4" t="str">
        <f t="shared" si="19"/>
        <v/>
      </c>
      <c r="BK12" s="4" t="str">
        <f t="shared" si="20"/>
        <v/>
      </c>
      <c r="BL12" s="4" t="str">
        <f t="shared" si="21"/>
        <v/>
      </c>
      <c r="BM12" s="7" t="str">
        <f t="shared" si="57"/>
        <v/>
      </c>
      <c r="BN12" s="7" t="str">
        <f t="shared" si="22"/>
        <v/>
      </c>
      <c r="BO12" s="7" t="str">
        <f t="shared" si="58"/>
        <v/>
      </c>
      <c r="BP12" s="7" t="str">
        <f t="shared" si="23"/>
        <v/>
      </c>
      <c r="BQ12" s="7" t="str">
        <f t="shared" si="24"/>
        <v/>
      </c>
      <c r="BR12" s="7" t="str">
        <f t="shared" si="25"/>
        <v/>
      </c>
      <c r="BS12" s="7" t="str">
        <f t="shared" si="59"/>
        <v/>
      </c>
      <c r="BT12" s="7" t="str">
        <f t="shared" si="60"/>
        <v/>
      </c>
      <c r="BU12" s="3" t="str">
        <f t="shared" si="26"/>
        <v/>
      </c>
      <c r="BV12" s="4" t="str">
        <f t="shared" si="27"/>
        <v/>
      </c>
      <c r="BW12" s="4" t="str">
        <f t="shared" si="28"/>
        <v/>
      </c>
      <c r="BX12" s="5" t="str">
        <f t="shared" si="29"/>
        <v/>
      </c>
      <c r="BY12" s="3" t="str">
        <f t="shared" si="30"/>
        <v/>
      </c>
      <c r="BZ12" s="5" t="str">
        <f t="shared" si="31"/>
        <v/>
      </c>
      <c r="CA12" s="7" t="str">
        <f t="shared" si="32"/>
        <v/>
      </c>
      <c r="CB12" s="7" t="str">
        <f t="shared" si="61"/>
        <v/>
      </c>
      <c r="CC12" s="7" t="str">
        <f t="shared" si="33"/>
        <v/>
      </c>
      <c r="CD12" s="7" t="str">
        <f t="shared" si="34"/>
        <v/>
      </c>
      <c r="CE12" s="7" t="str">
        <f t="shared" si="35"/>
        <v/>
      </c>
      <c r="CF12" s="7" t="str">
        <f t="shared" si="62"/>
        <v/>
      </c>
      <c r="CG12" s="7" t="str">
        <f t="shared" si="36"/>
        <v/>
      </c>
      <c r="CH12" s="7" t="str">
        <f t="shared" si="37"/>
        <v/>
      </c>
      <c r="CI12" s="4"/>
      <c r="CJ12" s="4" t="str">
        <f t="shared" si="38"/>
        <v/>
      </c>
      <c r="CK12" s="5" t="str">
        <f t="shared" si="39"/>
        <v/>
      </c>
      <c r="CL12" s="1" t="str">
        <f t="shared" ref="CL12:CL75" si="67">MID(H12,1,1)</f>
        <v/>
      </c>
      <c r="CM12" s="150" t="str">
        <f t="shared" ref="CM12:CM75" si="68">MID(H12,2,1)</f>
        <v/>
      </c>
      <c r="CN12" s="150" t="str">
        <f t="shared" ref="CN12:CN75" si="69">MID(H12,3,1)</f>
        <v/>
      </c>
      <c r="CO12" s="7" t="str">
        <f t="shared" ref="CO12:CO75" si="70">IF(CL12="1",CM12*10+CN12,"")</f>
        <v/>
      </c>
      <c r="CP12" s="7"/>
      <c r="CQ12" s="7" t="str">
        <f t="shared" ref="CQ12:CQ75" si="71">IF(CO12="","",1)</f>
        <v/>
      </c>
      <c r="CR12" s="7" t="str">
        <f t="shared" ref="CR12:CR75" si="72">IF(H12="","",MID(H12,4,2))</f>
        <v/>
      </c>
      <c r="CS12" s="7" t="str">
        <f t="shared" ref="CS12:CS75" si="73">IF(H12="","",MID(H12,6,2))</f>
        <v/>
      </c>
      <c r="CT12" s="7" t="str">
        <f t="shared" ref="CT12:CT75" si="74">IF(CV12="","",1)</f>
        <v/>
      </c>
      <c r="CU12" s="7"/>
      <c r="CV12" s="7" t="str">
        <f t="shared" ref="CV12:CV75" si="75">IF(CL12="2",CM12*10+CN12,"")</f>
        <v/>
      </c>
    </row>
    <row r="13" spans="1:100" ht="17.25" customHeight="1" x14ac:dyDescent="0.2">
      <c r="A13" s="8">
        <v>4</v>
      </c>
      <c r="B13" s="134"/>
      <c r="C13" s="41"/>
      <c r="D13" s="132"/>
      <c r="E13" s="39"/>
      <c r="F13" s="43"/>
      <c r="G13" s="132"/>
      <c r="H13" s="153"/>
      <c r="I13" s="16" t="str">
        <f t="shared" si="0"/>
        <v/>
      </c>
      <c r="J13" s="15" t="str">
        <f t="shared" si="1"/>
        <v/>
      </c>
      <c r="K13" s="15" t="str">
        <f>IF(BH13="1",COUNTIF(BH$10:BH13,"1"),"")</f>
        <v/>
      </c>
      <c r="L13" s="15" t="str">
        <f t="shared" si="2"/>
        <v/>
      </c>
      <c r="M13" s="15" t="str">
        <f t="shared" si="3"/>
        <v/>
      </c>
      <c r="N13" s="15" t="str">
        <f>IF(BI13="1",COUNTIF(BI$10:BI13,"1"),"")</f>
        <v/>
      </c>
      <c r="O13" s="15" t="str">
        <f t="shared" si="4"/>
        <v/>
      </c>
      <c r="P13" s="17" t="str">
        <f t="shared" si="5"/>
        <v/>
      </c>
      <c r="Q13" s="1"/>
      <c r="R13" s="242">
        <f ca="1">IF(試合情報とｻｲﾝ用①印刷!B20="","",試合情報とｻｲﾝ用①印刷!B20)</f>
        <v>4</v>
      </c>
      <c r="S13" s="136">
        <f t="shared" ca="1" si="6"/>
        <v>0</v>
      </c>
      <c r="T13" s="136">
        <f t="shared" ca="1" si="7"/>
        <v>0</v>
      </c>
      <c r="U13" s="136">
        <f t="shared" ca="1" si="8"/>
        <v>0</v>
      </c>
      <c r="V13" s="136">
        <f t="shared" ca="1" si="9"/>
        <v>0</v>
      </c>
      <c r="W13" s="136">
        <f t="shared" ca="1" si="10"/>
        <v>0</v>
      </c>
      <c r="X13" s="243">
        <f>X10+X12</f>
        <v>0</v>
      </c>
      <c r="Y13" s="242">
        <f ca="1">IF(試合情報とｻｲﾝ用①印刷!F20="","",試合情報とｻｲﾝ用①印刷!F20)</f>
        <v>4</v>
      </c>
      <c r="Z13" s="136">
        <f t="shared" ca="1" si="11"/>
        <v>0</v>
      </c>
      <c r="AA13" s="136">
        <f t="shared" ca="1" si="12"/>
        <v>0</v>
      </c>
      <c r="AB13" s="136">
        <f t="shared" ca="1" si="13"/>
        <v>0</v>
      </c>
      <c r="AC13" s="136">
        <f t="shared" ca="1" si="14"/>
        <v>0</v>
      </c>
      <c r="AD13" s="136">
        <f t="shared" ca="1" si="15"/>
        <v>0</v>
      </c>
      <c r="AE13" s="243">
        <f>AE10+AE12</f>
        <v>0</v>
      </c>
      <c r="AH13" s="2" t="str">
        <f t="shared" si="40"/>
        <v/>
      </c>
      <c r="AI13" s="2" t="str">
        <f t="shared" si="41"/>
        <v/>
      </c>
      <c r="AJ13" s="2" t="str">
        <f t="shared" si="63"/>
        <v/>
      </c>
      <c r="AK13" s="2" t="str">
        <f t="shared" si="42"/>
        <v/>
      </c>
      <c r="AL13" s="2" t="str">
        <f t="shared" si="43"/>
        <v/>
      </c>
      <c r="AM13" s="2" t="str">
        <f t="shared" si="44"/>
        <v/>
      </c>
      <c r="AN13" s="2" t="str">
        <f t="shared" si="45"/>
        <v/>
      </c>
      <c r="AO13" s="2" t="str">
        <f t="shared" si="46"/>
        <v/>
      </c>
      <c r="AP13" s="2" t="str">
        <f t="shared" si="47"/>
        <v/>
      </c>
      <c r="AQ13" s="2" t="str">
        <f t="shared" si="64"/>
        <v/>
      </c>
      <c r="AR13" s="2" t="str">
        <f t="shared" si="48"/>
        <v/>
      </c>
      <c r="AS13" s="2" t="str">
        <f t="shared" si="49"/>
        <v/>
      </c>
      <c r="AT13" s="2" t="str">
        <f t="shared" si="50"/>
        <v/>
      </c>
      <c r="AU13" s="2" t="str">
        <f t="shared" si="51"/>
        <v/>
      </c>
      <c r="AV13" s="2" t="str">
        <f t="shared" si="52"/>
        <v xml:space="preserve"> </v>
      </c>
      <c r="AW13" s="2" t="str">
        <f t="shared" si="16"/>
        <v xml:space="preserve"> </v>
      </c>
      <c r="AX13" s="2" t="str">
        <f t="shared" si="17"/>
        <v xml:space="preserve"> </v>
      </c>
      <c r="AY13" s="2" t="str">
        <f t="shared" si="18"/>
        <v xml:space="preserve"> </v>
      </c>
      <c r="AZ13" s="2"/>
      <c r="BA13" s="2" t="str">
        <f t="shared" si="53"/>
        <v/>
      </c>
      <c r="BB13" s="2" t="str">
        <f t="shared" si="54"/>
        <v/>
      </c>
      <c r="BC13" s="2" t="str">
        <f t="shared" si="55"/>
        <v/>
      </c>
      <c r="BD13" s="2" t="str">
        <f t="shared" si="56"/>
        <v/>
      </c>
      <c r="BH13" s="11" t="str">
        <f t="shared" si="65"/>
        <v/>
      </c>
      <c r="BI13" s="13" t="str">
        <f t="shared" si="66"/>
        <v/>
      </c>
      <c r="BJ13" s="4" t="str">
        <f t="shared" si="19"/>
        <v/>
      </c>
      <c r="BK13" s="4" t="str">
        <f t="shared" si="20"/>
        <v/>
      </c>
      <c r="BL13" s="4" t="str">
        <f t="shared" si="21"/>
        <v/>
      </c>
      <c r="BM13" s="7" t="str">
        <f t="shared" si="57"/>
        <v/>
      </c>
      <c r="BN13" s="7" t="str">
        <f t="shared" si="22"/>
        <v/>
      </c>
      <c r="BO13" s="7" t="str">
        <f t="shared" ref="BO13:BO74" si="76">IF(BN13="○","1",IF(BL13="得点","1",""))</f>
        <v/>
      </c>
      <c r="BP13" s="7" t="str">
        <f t="shared" si="23"/>
        <v/>
      </c>
      <c r="BQ13" s="7" t="str">
        <f t="shared" si="24"/>
        <v/>
      </c>
      <c r="BR13" s="7" t="str">
        <f t="shared" si="25"/>
        <v/>
      </c>
      <c r="BS13" s="7" t="str">
        <f t="shared" si="59"/>
        <v/>
      </c>
      <c r="BT13" s="7" t="str">
        <f t="shared" si="60"/>
        <v/>
      </c>
      <c r="BU13" s="3" t="str">
        <f t="shared" si="26"/>
        <v/>
      </c>
      <c r="BV13" s="4" t="str">
        <f t="shared" si="27"/>
        <v/>
      </c>
      <c r="BW13" s="4" t="str">
        <f t="shared" si="28"/>
        <v/>
      </c>
      <c r="BX13" s="5" t="str">
        <f t="shared" si="29"/>
        <v/>
      </c>
      <c r="BY13" s="3" t="str">
        <f t="shared" si="30"/>
        <v/>
      </c>
      <c r="BZ13" s="5" t="str">
        <f t="shared" si="31"/>
        <v/>
      </c>
      <c r="CA13" s="7" t="str">
        <f t="shared" si="32"/>
        <v/>
      </c>
      <c r="CB13" s="7" t="str">
        <f t="shared" si="61"/>
        <v/>
      </c>
      <c r="CC13" s="7" t="str">
        <f t="shared" si="33"/>
        <v/>
      </c>
      <c r="CD13" s="7" t="str">
        <f t="shared" si="34"/>
        <v/>
      </c>
      <c r="CE13" s="7" t="str">
        <f t="shared" si="35"/>
        <v/>
      </c>
      <c r="CF13" s="7" t="str">
        <f t="shared" si="62"/>
        <v/>
      </c>
      <c r="CG13" s="7" t="str">
        <f t="shared" si="36"/>
        <v/>
      </c>
      <c r="CH13" s="7" t="str">
        <f t="shared" si="37"/>
        <v/>
      </c>
      <c r="CI13" s="4"/>
      <c r="CJ13" s="4" t="str">
        <f>IF(G13="7m得点","○",IF(G13="7m失敗","×",IF(G13="警告","W",IF(G13="退場","S",IF(G13="失格","D",IF(G13="失格報告書","DR",IF(G13="得点","1",IF(G13="タイムアウト","T",""))))))))</f>
        <v/>
      </c>
      <c r="CK13" s="5" t="str">
        <f t="shared" si="39"/>
        <v/>
      </c>
      <c r="CL13" s="1" t="str">
        <f t="shared" si="67"/>
        <v/>
      </c>
      <c r="CM13" s="150" t="str">
        <f t="shared" si="68"/>
        <v/>
      </c>
      <c r="CN13" s="150" t="str">
        <f t="shared" si="69"/>
        <v/>
      </c>
      <c r="CO13" s="7" t="str">
        <f t="shared" si="70"/>
        <v/>
      </c>
      <c r="CP13" s="7"/>
      <c r="CQ13" s="7" t="str">
        <f t="shared" si="71"/>
        <v/>
      </c>
      <c r="CR13" s="7" t="str">
        <f t="shared" si="72"/>
        <v/>
      </c>
      <c r="CS13" s="7" t="str">
        <f t="shared" si="73"/>
        <v/>
      </c>
      <c r="CT13" s="7" t="str">
        <f t="shared" si="74"/>
        <v/>
      </c>
      <c r="CU13" s="7"/>
      <c r="CV13" s="7" t="str">
        <f t="shared" si="75"/>
        <v/>
      </c>
    </row>
    <row r="14" spans="1:100" ht="17.25" customHeight="1" x14ac:dyDescent="0.2">
      <c r="A14" s="8">
        <v>5</v>
      </c>
      <c r="B14" s="134"/>
      <c r="C14" s="41"/>
      <c r="D14" s="132"/>
      <c r="E14" s="39"/>
      <c r="F14" s="43"/>
      <c r="G14" s="132"/>
      <c r="H14" s="153"/>
      <c r="I14" s="16" t="str">
        <f t="shared" si="0"/>
        <v/>
      </c>
      <c r="J14" s="15" t="str">
        <f t="shared" si="1"/>
        <v/>
      </c>
      <c r="K14" s="15" t="str">
        <f>IF(BH14="1",COUNTIF(BH$10:BH14,"1"),"")</f>
        <v/>
      </c>
      <c r="L14" s="15" t="str">
        <f t="shared" si="2"/>
        <v/>
      </c>
      <c r="M14" s="15" t="str">
        <f t="shared" si="3"/>
        <v/>
      </c>
      <c r="N14" s="15" t="str">
        <f>IF(BI14="1",COUNTIF(BI$10:BI14,"1"),"")</f>
        <v/>
      </c>
      <c r="O14" s="15" t="str">
        <f t="shared" si="4"/>
        <v/>
      </c>
      <c r="P14" s="17" t="str">
        <f t="shared" si="5"/>
        <v/>
      </c>
      <c r="Q14" s="1"/>
      <c r="R14" s="242">
        <f ca="1">IF(試合情報とｻｲﾝ用①印刷!B21="","",試合情報とｻｲﾝ用①印刷!B21)</f>
        <v>5</v>
      </c>
      <c r="S14" s="136">
        <f t="shared" ca="1" si="6"/>
        <v>0</v>
      </c>
      <c r="T14" s="136">
        <f t="shared" ca="1" si="7"/>
        <v>0</v>
      </c>
      <c r="U14" s="136">
        <f t="shared" ca="1" si="8"/>
        <v>0</v>
      </c>
      <c r="V14" s="136">
        <f t="shared" ca="1" si="9"/>
        <v>0</v>
      </c>
      <c r="W14" s="136">
        <f t="shared" ca="1" si="10"/>
        <v>0</v>
      </c>
      <c r="X14" s="243"/>
      <c r="Y14" s="242">
        <f ca="1">IF(試合情報とｻｲﾝ用①印刷!F21="","",試合情報とｻｲﾝ用①印刷!F21)</f>
        <v>5</v>
      </c>
      <c r="Z14" s="136">
        <f t="shared" ca="1" si="11"/>
        <v>0</v>
      </c>
      <c r="AA14" s="136">
        <f t="shared" ca="1" si="12"/>
        <v>0</v>
      </c>
      <c r="AB14" s="136">
        <f t="shared" ca="1" si="13"/>
        <v>0</v>
      </c>
      <c r="AC14" s="136">
        <f t="shared" ca="1" si="14"/>
        <v>0</v>
      </c>
      <c r="AD14" s="136">
        <f t="shared" ca="1" si="15"/>
        <v>0</v>
      </c>
      <c r="AE14" s="245"/>
      <c r="AH14" s="2" t="str">
        <f t="shared" si="40"/>
        <v/>
      </c>
      <c r="AI14" s="2" t="str">
        <f t="shared" si="41"/>
        <v/>
      </c>
      <c r="AJ14" s="2" t="str">
        <f t="shared" si="63"/>
        <v/>
      </c>
      <c r="AK14" s="2" t="str">
        <f t="shared" si="42"/>
        <v/>
      </c>
      <c r="AL14" s="2" t="str">
        <f t="shared" si="43"/>
        <v/>
      </c>
      <c r="AM14" s="2" t="str">
        <f t="shared" si="44"/>
        <v/>
      </c>
      <c r="AN14" s="2" t="str">
        <f t="shared" si="45"/>
        <v/>
      </c>
      <c r="AO14" s="2" t="str">
        <f t="shared" si="46"/>
        <v/>
      </c>
      <c r="AP14" s="2" t="str">
        <f t="shared" si="47"/>
        <v/>
      </c>
      <c r="AQ14" s="2" t="str">
        <f t="shared" si="64"/>
        <v/>
      </c>
      <c r="AR14" s="2" t="str">
        <f t="shared" si="48"/>
        <v/>
      </c>
      <c r="AS14" s="2" t="str">
        <f t="shared" si="49"/>
        <v/>
      </c>
      <c r="AT14" s="2" t="str">
        <f t="shared" si="50"/>
        <v/>
      </c>
      <c r="AU14" s="2" t="str">
        <f t="shared" si="51"/>
        <v/>
      </c>
      <c r="AV14" s="2" t="str">
        <f t="shared" si="52"/>
        <v xml:space="preserve"> </v>
      </c>
      <c r="AW14" s="2" t="str">
        <f t="shared" si="16"/>
        <v xml:space="preserve"> </v>
      </c>
      <c r="AX14" s="2" t="str">
        <f t="shared" si="17"/>
        <v xml:space="preserve"> </v>
      </c>
      <c r="AY14" s="2" t="str">
        <f t="shared" si="18"/>
        <v xml:space="preserve"> </v>
      </c>
      <c r="AZ14" s="2"/>
      <c r="BA14" s="2" t="str">
        <f t="shared" si="53"/>
        <v/>
      </c>
      <c r="BB14" s="2" t="str">
        <f t="shared" si="54"/>
        <v/>
      </c>
      <c r="BC14" s="2" t="str">
        <f t="shared" si="55"/>
        <v/>
      </c>
      <c r="BD14" s="2" t="str">
        <f t="shared" si="56"/>
        <v/>
      </c>
      <c r="BH14" s="11" t="str">
        <f t="shared" si="65"/>
        <v/>
      </c>
      <c r="BI14" s="13" t="str">
        <f t="shared" si="66"/>
        <v/>
      </c>
      <c r="BJ14" s="4" t="str">
        <f t="shared" si="19"/>
        <v/>
      </c>
      <c r="BK14" s="4" t="str">
        <f t="shared" si="20"/>
        <v/>
      </c>
      <c r="BL14" s="4" t="str">
        <f t="shared" si="21"/>
        <v/>
      </c>
      <c r="BM14" s="7" t="str">
        <f t="shared" si="57"/>
        <v/>
      </c>
      <c r="BN14" s="7" t="str">
        <f t="shared" si="22"/>
        <v/>
      </c>
      <c r="BO14" s="7" t="str">
        <f t="shared" si="76"/>
        <v/>
      </c>
      <c r="BP14" s="7" t="str">
        <f t="shared" si="23"/>
        <v/>
      </c>
      <c r="BQ14" s="7" t="str">
        <f t="shared" si="24"/>
        <v/>
      </c>
      <c r="BR14" s="7" t="str">
        <f t="shared" si="25"/>
        <v/>
      </c>
      <c r="BS14" s="7" t="str">
        <f t="shared" si="59"/>
        <v/>
      </c>
      <c r="BT14" s="7" t="str">
        <f t="shared" si="60"/>
        <v/>
      </c>
      <c r="BU14" s="3" t="str">
        <f t="shared" si="26"/>
        <v/>
      </c>
      <c r="BV14" s="4" t="str">
        <f t="shared" si="27"/>
        <v/>
      </c>
      <c r="BW14" s="4" t="str">
        <f t="shared" si="28"/>
        <v/>
      </c>
      <c r="BX14" s="5" t="str">
        <f t="shared" si="29"/>
        <v/>
      </c>
      <c r="BY14" s="3" t="str">
        <f t="shared" si="30"/>
        <v/>
      </c>
      <c r="BZ14" s="5" t="str">
        <f t="shared" si="31"/>
        <v/>
      </c>
      <c r="CA14" s="7" t="str">
        <f t="shared" si="32"/>
        <v/>
      </c>
      <c r="CB14" s="7" t="str">
        <f t="shared" si="61"/>
        <v/>
      </c>
      <c r="CC14" s="7" t="str">
        <f t="shared" si="33"/>
        <v/>
      </c>
      <c r="CD14" s="7" t="str">
        <f t="shared" si="34"/>
        <v/>
      </c>
      <c r="CE14" s="7" t="str">
        <f t="shared" si="35"/>
        <v/>
      </c>
      <c r="CF14" s="7" t="str">
        <f t="shared" si="62"/>
        <v/>
      </c>
      <c r="CG14" s="7" t="str">
        <f t="shared" si="36"/>
        <v/>
      </c>
      <c r="CH14" s="7" t="str">
        <f t="shared" si="37"/>
        <v/>
      </c>
      <c r="CI14" s="4"/>
      <c r="CJ14" s="4" t="str">
        <f t="shared" si="38"/>
        <v/>
      </c>
      <c r="CK14" s="5" t="str">
        <f t="shared" si="39"/>
        <v/>
      </c>
      <c r="CL14" s="1" t="str">
        <f t="shared" si="67"/>
        <v/>
      </c>
      <c r="CM14" s="150" t="str">
        <f t="shared" si="68"/>
        <v/>
      </c>
      <c r="CN14" s="150" t="str">
        <f t="shared" si="69"/>
        <v/>
      </c>
      <c r="CO14" s="7" t="str">
        <f t="shared" si="70"/>
        <v/>
      </c>
      <c r="CP14" s="7"/>
      <c r="CQ14" s="7" t="str">
        <f t="shared" si="71"/>
        <v/>
      </c>
      <c r="CR14" s="7" t="str">
        <f t="shared" si="72"/>
        <v/>
      </c>
      <c r="CS14" s="7" t="str">
        <f t="shared" si="73"/>
        <v/>
      </c>
      <c r="CT14" s="7" t="str">
        <f t="shared" si="74"/>
        <v/>
      </c>
      <c r="CU14" s="7"/>
      <c r="CV14" s="7" t="str">
        <f t="shared" si="75"/>
        <v/>
      </c>
    </row>
    <row r="15" spans="1:100" ht="17.25" customHeight="1" x14ac:dyDescent="0.2">
      <c r="A15" s="8">
        <v>6</v>
      </c>
      <c r="B15" s="134"/>
      <c r="C15" s="41"/>
      <c r="D15" s="132"/>
      <c r="E15" s="39"/>
      <c r="F15" s="43"/>
      <c r="G15" s="132"/>
      <c r="H15" s="153"/>
      <c r="I15" s="16" t="str">
        <f t="shared" si="0"/>
        <v/>
      </c>
      <c r="J15" s="15" t="str">
        <f t="shared" si="1"/>
        <v/>
      </c>
      <c r="K15" s="15" t="str">
        <f>IF(BH15="1",COUNTIF(BH$10:BH15,"1"),"")</f>
        <v/>
      </c>
      <c r="L15" s="15" t="str">
        <f t="shared" si="2"/>
        <v/>
      </c>
      <c r="M15" s="15" t="str">
        <f t="shared" si="3"/>
        <v/>
      </c>
      <c r="N15" s="15" t="str">
        <f>IF(BI15="1",COUNTIF(BI$10:BI15,"1"),"")</f>
        <v/>
      </c>
      <c r="O15" s="15" t="str">
        <f t="shared" si="4"/>
        <v/>
      </c>
      <c r="P15" s="17" t="str">
        <f t="shared" si="5"/>
        <v/>
      </c>
      <c r="Q15" s="1"/>
      <c r="R15" s="242">
        <f ca="1">IF(試合情報とｻｲﾝ用①印刷!B22="","",試合情報とｻｲﾝ用①印刷!B22)</f>
        <v>6</v>
      </c>
      <c r="S15" s="136">
        <f t="shared" ca="1" si="6"/>
        <v>0</v>
      </c>
      <c r="T15" s="136">
        <f t="shared" ca="1" si="7"/>
        <v>0</v>
      </c>
      <c r="U15" s="136">
        <f t="shared" ca="1" si="8"/>
        <v>0</v>
      </c>
      <c r="V15" s="136">
        <f t="shared" ca="1" si="9"/>
        <v>0</v>
      </c>
      <c r="W15" s="136">
        <f t="shared" ca="1" si="10"/>
        <v>0</v>
      </c>
      <c r="X15" s="243"/>
      <c r="Y15" s="242">
        <f ca="1">IF(試合情報とｻｲﾝ用①印刷!F22="","",試合情報とｻｲﾝ用①印刷!F22)</f>
        <v>6</v>
      </c>
      <c r="Z15" s="136">
        <f t="shared" ca="1" si="11"/>
        <v>0</v>
      </c>
      <c r="AA15" s="136">
        <f t="shared" ca="1" si="12"/>
        <v>0</v>
      </c>
      <c r="AB15" s="136">
        <f t="shared" ca="1" si="13"/>
        <v>0</v>
      </c>
      <c r="AC15" s="136">
        <f t="shared" ca="1" si="14"/>
        <v>0</v>
      </c>
      <c r="AD15" s="136">
        <f t="shared" ca="1" si="15"/>
        <v>0</v>
      </c>
      <c r="AE15" s="243"/>
      <c r="AH15" s="2" t="str">
        <f t="shared" si="40"/>
        <v/>
      </c>
      <c r="AI15" s="2" t="str">
        <f t="shared" si="41"/>
        <v/>
      </c>
      <c r="AJ15" s="2" t="str">
        <f t="shared" si="63"/>
        <v/>
      </c>
      <c r="AK15" s="2" t="str">
        <f t="shared" si="42"/>
        <v/>
      </c>
      <c r="AL15" s="2" t="str">
        <f t="shared" si="43"/>
        <v/>
      </c>
      <c r="AM15" s="2" t="str">
        <f t="shared" si="44"/>
        <v/>
      </c>
      <c r="AN15" s="2" t="str">
        <f t="shared" si="45"/>
        <v/>
      </c>
      <c r="AO15" s="2" t="str">
        <f t="shared" si="46"/>
        <v/>
      </c>
      <c r="AP15" s="2" t="str">
        <f t="shared" si="47"/>
        <v/>
      </c>
      <c r="AQ15" s="2" t="str">
        <f t="shared" si="64"/>
        <v/>
      </c>
      <c r="AR15" s="2" t="str">
        <f t="shared" si="48"/>
        <v/>
      </c>
      <c r="AS15" s="2" t="str">
        <f t="shared" si="49"/>
        <v/>
      </c>
      <c r="AT15" s="2" t="str">
        <f t="shared" si="50"/>
        <v/>
      </c>
      <c r="AU15" s="2" t="str">
        <f t="shared" si="51"/>
        <v/>
      </c>
      <c r="AV15" s="2" t="str">
        <f t="shared" si="52"/>
        <v xml:space="preserve"> </v>
      </c>
      <c r="AW15" s="2" t="str">
        <f t="shared" si="16"/>
        <v xml:space="preserve"> </v>
      </c>
      <c r="AX15" s="2" t="str">
        <f t="shared" si="17"/>
        <v xml:space="preserve"> </v>
      </c>
      <c r="AY15" s="2" t="str">
        <f t="shared" si="18"/>
        <v xml:space="preserve"> </v>
      </c>
      <c r="AZ15" s="2"/>
      <c r="BA15" s="2" t="str">
        <f t="shared" si="53"/>
        <v/>
      </c>
      <c r="BB15" s="2" t="str">
        <f t="shared" si="54"/>
        <v/>
      </c>
      <c r="BC15" s="2" t="str">
        <f t="shared" si="55"/>
        <v/>
      </c>
      <c r="BD15" s="2" t="str">
        <f t="shared" si="56"/>
        <v/>
      </c>
      <c r="BE15" s="2"/>
      <c r="BH15" s="11" t="str">
        <f t="shared" si="65"/>
        <v/>
      </c>
      <c r="BI15" s="13" t="str">
        <f t="shared" si="66"/>
        <v/>
      </c>
      <c r="BJ15" s="4" t="str">
        <f t="shared" si="19"/>
        <v/>
      </c>
      <c r="BK15" s="4" t="str">
        <f t="shared" si="20"/>
        <v/>
      </c>
      <c r="BL15" s="4" t="str">
        <f t="shared" si="21"/>
        <v/>
      </c>
      <c r="BM15" s="7" t="str">
        <f t="shared" si="57"/>
        <v/>
      </c>
      <c r="BN15" s="7" t="str">
        <f t="shared" si="22"/>
        <v/>
      </c>
      <c r="BO15" s="7" t="str">
        <f t="shared" si="76"/>
        <v/>
      </c>
      <c r="BP15" s="7" t="str">
        <f t="shared" si="23"/>
        <v/>
      </c>
      <c r="BQ15" s="7" t="str">
        <f t="shared" si="24"/>
        <v/>
      </c>
      <c r="BR15" s="7" t="str">
        <f t="shared" si="25"/>
        <v/>
      </c>
      <c r="BS15" s="7" t="str">
        <f t="shared" si="59"/>
        <v/>
      </c>
      <c r="BT15" s="7" t="str">
        <f t="shared" si="60"/>
        <v/>
      </c>
      <c r="BU15" s="3" t="str">
        <f t="shared" si="26"/>
        <v/>
      </c>
      <c r="BV15" s="4" t="str">
        <f t="shared" si="27"/>
        <v/>
      </c>
      <c r="BW15" s="4" t="str">
        <f t="shared" si="28"/>
        <v/>
      </c>
      <c r="BX15" s="5" t="str">
        <f t="shared" si="29"/>
        <v/>
      </c>
      <c r="BY15" s="3" t="str">
        <f t="shared" si="30"/>
        <v/>
      </c>
      <c r="BZ15" s="5" t="str">
        <f t="shared" si="31"/>
        <v/>
      </c>
      <c r="CA15" s="7" t="str">
        <f t="shared" si="32"/>
        <v/>
      </c>
      <c r="CB15" s="7" t="str">
        <f t="shared" si="61"/>
        <v/>
      </c>
      <c r="CC15" s="7" t="str">
        <f t="shared" si="33"/>
        <v/>
      </c>
      <c r="CD15" s="7" t="str">
        <f t="shared" si="34"/>
        <v/>
      </c>
      <c r="CE15" s="7" t="str">
        <f t="shared" si="35"/>
        <v/>
      </c>
      <c r="CF15" s="7" t="str">
        <f t="shared" si="62"/>
        <v/>
      </c>
      <c r="CG15" s="7" t="str">
        <f t="shared" si="36"/>
        <v/>
      </c>
      <c r="CH15" s="7" t="str">
        <f t="shared" si="37"/>
        <v/>
      </c>
      <c r="CI15" s="4"/>
      <c r="CJ15" s="4" t="str">
        <f t="shared" si="38"/>
        <v/>
      </c>
      <c r="CK15" s="5" t="str">
        <f t="shared" si="39"/>
        <v/>
      </c>
      <c r="CL15" s="1" t="str">
        <f t="shared" si="67"/>
        <v/>
      </c>
      <c r="CM15" s="150" t="str">
        <f t="shared" si="68"/>
        <v/>
      </c>
      <c r="CN15" s="150" t="str">
        <f t="shared" si="69"/>
        <v/>
      </c>
      <c r="CO15" s="7" t="str">
        <f t="shared" si="70"/>
        <v/>
      </c>
      <c r="CP15" s="7"/>
      <c r="CQ15" s="7" t="str">
        <f t="shared" si="71"/>
        <v/>
      </c>
      <c r="CR15" s="7" t="str">
        <f t="shared" si="72"/>
        <v/>
      </c>
      <c r="CS15" s="7" t="str">
        <f t="shared" si="73"/>
        <v/>
      </c>
      <c r="CT15" s="7" t="str">
        <f t="shared" si="74"/>
        <v/>
      </c>
      <c r="CU15" s="7"/>
      <c r="CV15" s="7" t="str">
        <f t="shared" si="75"/>
        <v/>
      </c>
    </row>
    <row r="16" spans="1:100" ht="17.25" customHeight="1" x14ac:dyDescent="0.2">
      <c r="A16" s="8">
        <v>7</v>
      </c>
      <c r="B16" s="134"/>
      <c r="C16" s="41"/>
      <c r="D16" s="132"/>
      <c r="E16" s="39"/>
      <c r="F16" s="43"/>
      <c r="G16" s="132"/>
      <c r="H16" s="153"/>
      <c r="I16" s="16" t="str">
        <f t="shared" si="0"/>
        <v/>
      </c>
      <c r="J16" s="15" t="str">
        <f t="shared" si="1"/>
        <v/>
      </c>
      <c r="K16" s="15" t="str">
        <f>IF(BH16="1",COUNTIF(BH$10:BH16,"1"),"")</f>
        <v/>
      </c>
      <c r="L16" s="15" t="str">
        <f t="shared" si="2"/>
        <v/>
      </c>
      <c r="M16" s="15" t="str">
        <f t="shared" si="3"/>
        <v/>
      </c>
      <c r="N16" s="15" t="str">
        <f>IF(BI16="1",COUNTIF(BI$10:BI16,"1"),"")</f>
        <v/>
      </c>
      <c r="O16" s="15" t="str">
        <f t="shared" si="4"/>
        <v/>
      </c>
      <c r="P16" s="17" t="str">
        <f t="shared" si="5"/>
        <v/>
      </c>
      <c r="Q16" s="1"/>
      <c r="R16" s="242">
        <f ca="1">IF(試合情報とｻｲﾝ用①印刷!B23="","",試合情報とｻｲﾝ用①印刷!B23)</f>
        <v>7</v>
      </c>
      <c r="S16" s="136">
        <f t="shared" ca="1" si="6"/>
        <v>0</v>
      </c>
      <c r="T16" s="136">
        <f t="shared" ca="1" si="7"/>
        <v>0</v>
      </c>
      <c r="U16" s="136">
        <f t="shared" ca="1" si="8"/>
        <v>0</v>
      </c>
      <c r="V16" s="136">
        <f t="shared" ca="1" si="9"/>
        <v>0</v>
      </c>
      <c r="W16" s="136">
        <f t="shared" ca="1" si="10"/>
        <v>0</v>
      </c>
      <c r="X16" s="243"/>
      <c r="Y16" s="242">
        <f ca="1">IF(試合情報とｻｲﾝ用①印刷!F23="","",試合情報とｻｲﾝ用①印刷!F23)</f>
        <v>7</v>
      </c>
      <c r="Z16" s="136">
        <f t="shared" ca="1" si="11"/>
        <v>0</v>
      </c>
      <c r="AA16" s="136">
        <f t="shared" ca="1" si="12"/>
        <v>0</v>
      </c>
      <c r="AB16" s="136">
        <f t="shared" ca="1" si="13"/>
        <v>0</v>
      </c>
      <c r="AC16" s="136">
        <f t="shared" ca="1" si="14"/>
        <v>0</v>
      </c>
      <c r="AD16" s="136">
        <f t="shared" ca="1" si="15"/>
        <v>0</v>
      </c>
      <c r="AE16" s="243"/>
      <c r="AH16" s="2" t="str">
        <f t="shared" ref="AH16:AH79" si="77">IF(BO16="1",BM16,"")</f>
        <v/>
      </c>
      <c r="AI16" s="2" t="str">
        <f t="shared" ref="AI16:AI79" si="78">IF(CC16="1",CA16,"")</f>
        <v/>
      </c>
      <c r="AJ16" s="2" t="str">
        <f t="shared" si="63"/>
        <v/>
      </c>
      <c r="AK16" s="2" t="str">
        <f t="shared" si="42"/>
        <v/>
      </c>
      <c r="AL16" s="2" t="str">
        <f t="shared" si="43"/>
        <v/>
      </c>
      <c r="AM16" s="2" t="str">
        <f t="shared" si="44"/>
        <v/>
      </c>
      <c r="AN16" s="2" t="str">
        <f t="shared" si="45"/>
        <v/>
      </c>
      <c r="AO16" s="2" t="str">
        <f t="shared" ref="AO16:AO79" si="79">IF(BR16="1",BT16,"")</f>
        <v/>
      </c>
      <c r="AP16" s="2" t="str">
        <f t="shared" ref="AP16:AP79" si="80">IF(CF16="1",CH16,"")</f>
        <v/>
      </c>
      <c r="AQ16" s="2" t="str">
        <f t="shared" si="64"/>
        <v/>
      </c>
      <c r="AR16" s="2" t="str">
        <f t="shared" si="48"/>
        <v/>
      </c>
      <c r="AS16" s="2" t="str">
        <f t="shared" si="49"/>
        <v/>
      </c>
      <c r="AT16" s="2" t="str">
        <f t="shared" si="50"/>
        <v/>
      </c>
      <c r="AU16" s="2" t="str">
        <f t="shared" si="51"/>
        <v/>
      </c>
      <c r="AV16" s="2" t="str">
        <f t="shared" si="52"/>
        <v xml:space="preserve"> </v>
      </c>
      <c r="AW16" s="2" t="str">
        <f t="shared" si="16"/>
        <v xml:space="preserve"> </v>
      </c>
      <c r="AX16" s="2" t="str">
        <f t="shared" si="17"/>
        <v xml:space="preserve"> </v>
      </c>
      <c r="AY16" s="2" t="str">
        <f t="shared" si="18"/>
        <v xml:space="preserve"> </v>
      </c>
      <c r="AZ16" s="2"/>
      <c r="BA16" s="2" t="str">
        <f t="shared" si="53"/>
        <v/>
      </c>
      <c r="BB16" s="2" t="str">
        <f t="shared" si="54"/>
        <v/>
      </c>
      <c r="BC16" s="2" t="str">
        <f t="shared" si="55"/>
        <v/>
      </c>
      <c r="BD16" s="2" t="str">
        <f t="shared" si="56"/>
        <v/>
      </c>
      <c r="BH16" s="11" t="str">
        <f t="shared" si="65"/>
        <v/>
      </c>
      <c r="BI16" s="13" t="str">
        <f t="shared" si="66"/>
        <v/>
      </c>
      <c r="BJ16" s="4" t="str">
        <f t="shared" si="19"/>
        <v/>
      </c>
      <c r="BK16" s="4" t="str">
        <f t="shared" si="20"/>
        <v/>
      </c>
      <c r="BL16" s="4" t="str">
        <f t="shared" si="21"/>
        <v/>
      </c>
      <c r="BM16" s="7" t="str">
        <f t="shared" si="57"/>
        <v/>
      </c>
      <c r="BN16" s="7" t="str">
        <f t="shared" si="22"/>
        <v/>
      </c>
      <c r="BO16" s="7" t="str">
        <f t="shared" si="76"/>
        <v/>
      </c>
      <c r="BP16" s="7" t="str">
        <f t="shared" si="23"/>
        <v/>
      </c>
      <c r="BQ16" s="7" t="str">
        <f t="shared" si="24"/>
        <v/>
      </c>
      <c r="BR16" s="7" t="str">
        <f t="shared" si="25"/>
        <v/>
      </c>
      <c r="BS16" s="7" t="str">
        <f t="shared" si="59"/>
        <v/>
      </c>
      <c r="BT16" s="7" t="str">
        <f t="shared" si="60"/>
        <v/>
      </c>
      <c r="BU16" s="3" t="str">
        <f t="shared" si="26"/>
        <v/>
      </c>
      <c r="BV16" s="4" t="str">
        <f t="shared" si="27"/>
        <v/>
      </c>
      <c r="BW16" s="4" t="str">
        <f t="shared" si="28"/>
        <v/>
      </c>
      <c r="BX16" s="5" t="str">
        <f t="shared" si="29"/>
        <v/>
      </c>
      <c r="BY16" s="3" t="str">
        <f t="shared" si="30"/>
        <v/>
      </c>
      <c r="BZ16" s="5" t="str">
        <f t="shared" si="31"/>
        <v/>
      </c>
      <c r="CA16" s="7" t="str">
        <f t="shared" si="32"/>
        <v/>
      </c>
      <c r="CB16" s="7" t="str">
        <f t="shared" si="61"/>
        <v/>
      </c>
      <c r="CC16" s="7" t="str">
        <f t="shared" si="33"/>
        <v/>
      </c>
      <c r="CD16" s="7" t="str">
        <f t="shared" si="34"/>
        <v/>
      </c>
      <c r="CE16" s="7" t="str">
        <f t="shared" si="35"/>
        <v/>
      </c>
      <c r="CF16" s="7" t="str">
        <f t="shared" si="62"/>
        <v/>
      </c>
      <c r="CG16" s="7" t="str">
        <f t="shared" si="36"/>
        <v/>
      </c>
      <c r="CH16" s="7" t="str">
        <f t="shared" si="37"/>
        <v/>
      </c>
      <c r="CI16" s="4"/>
      <c r="CJ16" s="4" t="str">
        <f t="shared" si="38"/>
        <v/>
      </c>
      <c r="CK16" s="5" t="str">
        <f t="shared" si="39"/>
        <v/>
      </c>
      <c r="CL16" s="1" t="str">
        <f t="shared" si="67"/>
        <v/>
      </c>
      <c r="CM16" s="150" t="str">
        <f t="shared" si="68"/>
        <v/>
      </c>
      <c r="CN16" s="150" t="str">
        <f t="shared" si="69"/>
        <v/>
      </c>
      <c r="CO16" s="7" t="str">
        <f t="shared" si="70"/>
        <v/>
      </c>
      <c r="CP16" s="7"/>
      <c r="CQ16" s="7" t="str">
        <f t="shared" si="71"/>
        <v/>
      </c>
      <c r="CR16" s="7" t="str">
        <f t="shared" si="72"/>
        <v/>
      </c>
      <c r="CS16" s="7" t="str">
        <f t="shared" si="73"/>
        <v/>
      </c>
      <c r="CT16" s="7" t="str">
        <f t="shared" si="74"/>
        <v/>
      </c>
      <c r="CU16" s="7"/>
      <c r="CV16" s="7" t="str">
        <f t="shared" si="75"/>
        <v/>
      </c>
    </row>
    <row r="17" spans="1:100" ht="17.25" customHeight="1" x14ac:dyDescent="0.2">
      <c r="A17" s="8">
        <v>8</v>
      </c>
      <c r="B17" s="134"/>
      <c r="C17" s="41"/>
      <c r="D17" s="132"/>
      <c r="E17" s="39"/>
      <c r="F17" s="43"/>
      <c r="G17" s="132"/>
      <c r="H17" s="154"/>
      <c r="I17" s="16" t="str">
        <f t="shared" si="0"/>
        <v/>
      </c>
      <c r="J17" s="15" t="str">
        <f t="shared" si="1"/>
        <v/>
      </c>
      <c r="K17" s="15" t="str">
        <f>IF(BH17="1",COUNTIF(BH$10:BH17,"1"),"")</f>
        <v/>
      </c>
      <c r="L17" s="15" t="str">
        <f t="shared" si="2"/>
        <v/>
      </c>
      <c r="M17" s="15" t="str">
        <f t="shared" si="3"/>
        <v/>
      </c>
      <c r="N17" s="15" t="str">
        <f>IF(BI17="1",COUNTIF(BI$10:BI17,"1"),"")</f>
        <v/>
      </c>
      <c r="O17" s="15" t="str">
        <f t="shared" si="4"/>
        <v/>
      </c>
      <c r="P17" s="17" t="str">
        <f t="shared" si="5"/>
        <v/>
      </c>
      <c r="Q17" s="1"/>
      <c r="R17" s="242">
        <f ca="1">IF(試合情報とｻｲﾝ用①印刷!B24="","",試合情報とｻｲﾝ用①印刷!B24)</f>
        <v>8</v>
      </c>
      <c r="S17" s="136">
        <f t="shared" ca="1" si="6"/>
        <v>0</v>
      </c>
      <c r="T17" s="136">
        <f t="shared" ca="1" si="7"/>
        <v>0</v>
      </c>
      <c r="U17" s="136">
        <f t="shared" ca="1" si="8"/>
        <v>0</v>
      </c>
      <c r="V17" s="136">
        <f t="shared" ca="1" si="9"/>
        <v>0</v>
      </c>
      <c r="W17" s="136">
        <f t="shared" ca="1" si="10"/>
        <v>0</v>
      </c>
      <c r="X17" s="243"/>
      <c r="Y17" s="242">
        <f ca="1">IF(試合情報とｻｲﾝ用①印刷!F24="","",試合情報とｻｲﾝ用①印刷!F24)</f>
        <v>8</v>
      </c>
      <c r="Z17" s="136">
        <f t="shared" ca="1" si="11"/>
        <v>0</v>
      </c>
      <c r="AA17" s="136">
        <f t="shared" ca="1" si="12"/>
        <v>0</v>
      </c>
      <c r="AB17" s="136">
        <f t="shared" ca="1" si="13"/>
        <v>0</v>
      </c>
      <c r="AC17" s="136">
        <f t="shared" ca="1" si="14"/>
        <v>0</v>
      </c>
      <c r="AD17" s="136">
        <f t="shared" ca="1" si="15"/>
        <v>0</v>
      </c>
      <c r="AE17" s="243"/>
      <c r="AH17" s="2" t="str">
        <f t="shared" si="77"/>
        <v/>
      </c>
      <c r="AI17" s="2" t="str">
        <f t="shared" si="78"/>
        <v/>
      </c>
      <c r="AJ17" s="2" t="str">
        <f t="shared" si="63"/>
        <v/>
      </c>
      <c r="AK17" s="2" t="str">
        <f t="shared" si="42"/>
        <v/>
      </c>
      <c r="AL17" s="2" t="str">
        <f t="shared" si="43"/>
        <v/>
      </c>
      <c r="AM17" s="2" t="str">
        <f t="shared" si="44"/>
        <v/>
      </c>
      <c r="AN17" s="2" t="str">
        <f t="shared" si="45"/>
        <v/>
      </c>
      <c r="AO17" s="2" t="str">
        <f t="shared" si="79"/>
        <v/>
      </c>
      <c r="AP17" s="2" t="str">
        <f t="shared" si="80"/>
        <v/>
      </c>
      <c r="AQ17" s="2" t="str">
        <f t="shared" si="64"/>
        <v/>
      </c>
      <c r="AR17" s="2" t="str">
        <f t="shared" si="48"/>
        <v/>
      </c>
      <c r="AS17" s="2" t="str">
        <f t="shared" si="49"/>
        <v/>
      </c>
      <c r="AT17" s="2" t="str">
        <f t="shared" si="50"/>
        <v/>
      </c>
      <c r="AU17" s="2" t="str">
        <f t="shared" si="51"/>
        <v/>
      </c>
      <c r="AV17" s="2" t="str">
        <f t="shared" si="52"/>
        <v xml:space="preserve"> </v>
      </c>
      <c r="AW17" s="2" t="str">
        <f t="shared" si="16"/>
        <v xml:space="preserve"> </v>
      </c>
      <c r="AX17" s="2" t="str">
        <f t="shared" si="17"/>
        <v xml:space="preserve"> </v>
      </c>
      <c r="AY17" s="2" t="str">
        <f t="shared" si="18"/>
        <v xml:space="preserve"> </v>
      </c>
      <c r="AZ17" s="2"/>
      <c r="BA17" s="2" t="str">
        <f t="shared" si="53"/>
        <v/>
      </c>
      <c r="BB17" s="2" t="str">
        <f t="shared" si="54"/>
        <v/>
      </c>
      <c r="BC17" s="2" t="str">
        <f t="shared" si="55"/>
        <v/>
      </c>
      <c r="BD17" s="2" t="str">
        <f t="shared" si="56"/>
        <v/>
      </c>
      <c r="BH17" s="11" t="str">
        <f t="shared" si="65"/>
        <v/>
      </c>
      <c r="BI17" s="13" t="str">
        <f t="shared" si="66"/>
        <v/>
      </c>
      <c r="BJ17" s="4" t="str">
        <f t="shared" si="19"/>
        <v/>
      </c>
      <c r="BK17" s="4" t="str">
        <f t="shared" si="20"/>
        <v/>
      </c>
      <c r="BL17" s="4" t="str">
        <f t="shared" si="21"/>
        <v/>
      </c>
      <c r="BM17" s="7" t="str">
        <f t="shared" si="57"/>
        <v/>
      </c>
      <c r="BN17" s="7" t="str">
        <f t="shared" si="22"/>
        <v/>
      </c>
      <c r="BO17" s="7" t="str">
        <f t="shared" si="76"/>
        <v/>
      </c>
      <c r="BP17" s="7" t="str">
        <f t="shared" si="23"/>
        <v/>
      </c>
      <c r="BQ17" s="7" t="str">
        <f t="shared" si="24"/>
        <v/>
      </c>
      <c r="BR17" s="7" t="str">
        <f t="shared" si="25"/>
        <v/>
      </c>
      <c r="BS17" s="7" t="str">
        <f t="shared" si="59"/>
        <v/>
      </c>
      <c r="BT17" s="7" t="str">
        <f t="shared" si="60"/>
        <v/>
      </c>
      <c r="BU17" s="3" t="str">
        <f t="shared" si="26"/>
        <v/>
      </c>
      <c r="BV17" s="4" t="str">
        <f t="shared" si="27"/>
        <v/>
      </c>
      <c r="BW17" s="4" t="str">
        <f t="shared" si="28"/>
        <v/>
      </c>
      <c r="BX17" s="5" t="str">
        <f t="shared" si="29"/>
        <v/>
      </c>
      <c r="BY17" s="3" t="str">
        <f t="shared" si="30"/>
        <v/>
      </c>
      <c r="BZ17" s="5" t="str">
        <f t="shared" si="31"/>
        <v/>
      </c>
      <c r="CA17" s="7" t="str">
        <f t="shared" si="32"/>
        <v/>
      </c>
      <c r="CB17" s="7" t="str">
        <f t="shared" si="61"/>
        <v/>
      </c>
      <c r="CC17" s="7" t="str">
        <f t="shared" si="33"/>
        <v/>
      </c>
      <c r="CD17" s="7" t="str">
        <f t="shared" si="34"/>
        <v/>
      </c>
      <c r="CE17" s="7" t="str">
        <f t="shared" si="35"/>
        <v/>
      </c>
      <c r="CF17" s="7" t="str">
        <f t="shared" si="62"/>
        <v/>
      </c>
      <c r="CG17" s="7" t="str">
        <f t="shared" si="36"/>
        <v/>
      </c>
      <c r="CH17" s="7" t="str">
        <f t="shared" si="37"/>
        <v/>
      </c>
      <c r="CI17" s="4"/>
      <c r="CJ17" s="4" t="str">
        <f t="shared" si="38"/>
        <v/>
      </c>
      <c r="CK17" s="5" t="str">
        <f t="shared" si="39"/>
        <v/>
      </c>
      <c r="CL17" s="1" t="str">
        <f t="shared" si="67"/>
        <v/>
      </c>
      <c r="CM17" s="150" t="str">
        <f t="shared" si="68"/>
        <v/>
      </c>
      <c r="CN17" s="150" t="str">
        <f t="shared" si="69"/>
        <v/>
      </c>
      <c r="CO17" s="7" t="str">
        <f t="shared" si="70"/>
        <v/>
      </c>
      <c r="CP17" s="7"/>
      <c r="CQ17" s="7" t="str">
        <f t="shared" si="71"/>
        <v/>
      </c>
      <c r="CR17" s="7" t="str">
        <f t="shared" si="72"/>
        <v/>
      </c>
      <c r="CS17" s="7" t="str">
        <f t="shared" si="73"/>
        <v/>
      </c>
      <c r="CT17" s="7" t="str">
        <f t="shared" si="74"/>
        <v/>
      </c>
      <c r="CU17" s="7"/>
      <c r="CV17" s="7" t="str">
        <f t="shared" si="75"/>
        <v/>
      </c>
    </row>
    <row r="18" spans="1:100" ht="17.25" customHeight="1" x14ac:dyDescent="0.2">
      <c r="A18" s="8">
        <v>9</v>
      </c>
      <c r="B18" s="134"/>
      <c r="C18" s="41"/>
      <c r="D18" s="132"/>
      <c r="E18" s="39"/>
      <c r="F18" s="43"/>
      <c r="G18" s="132"/>
      <c r="H18" s="154"/>
      <c r="I18" s="16" t="str">
        <f t="shared" si="0"/>
        <v/>
      </c>
      <c r="J18" s="15" t="str">
        <f t="shared" si="1"/>
        <v/>
      </c>
      <c r="K18" s="15" t="str">
        <f>IF(BH18="1",COUNTIF(BH$10:BH18,"1"),"")</f>
        <v/>
      </c>
      <c r="L18" s="15" t="str">
        <f t="shared" si="2"/>
        <v/>
      </c>
      <c r="M18" s="15" t="str">
        <f t="shared" si="3"/>
        <v/>
      </c>
      <c r="N18" s="15" t="str">
        <f>IF(BI18="1",COUNTIF(BI$10:BI18,"1"),"")</f>
        <v/>
      </c>
      <c r="O18" s="15" t="str">
        <f t="shared" si="4"/>
        <v/>
      </c>
      <c r="P18" s="17" t="str">
        <f t="shared" si="5"/>
        <v/>
      </c>
      <c r="Q18" s="1"/>
      <c r="R18" s="242">
        <f ca="1">IF(試合情報とｻｲﾝ用①印刷!B25="","",試合情報とｻｲﾝ用①印刷!B25)</f>
        <v>9</v>
      </c>
      <c r="S18" s="136">
        <f t="shared" ca="1" si="6"/>
        <v>0</v>
      </c>
      <c r="T18" s="136">
        <f t="shared" ca="1" si="7"/>
        <v>0</v>
      </c>
      <c r="U18" s="136">
        <f t="shared" ca="1" si="8"/>
        <v>0</v>
      </c>
      <c r="V18" s="136">
        <f t="shared" ca="1" si="9"/>
        <v>0</v>
      </c>
      <c r="W18" s="136">
        <f t="shared" ca="1" si="10"/>
        <v>0</v>
      </c>
      <c r="X18" s="243"/>
      <c r="Y18" s="242">
        <f ca="1">IF(試合情報とｻｲﾝ用①印刷!F25="","",試合情報とｻｲﾝ用①印刷!F25)</f>
        <v>9</v>
      </c>
      <c r="Z18" s="136">
        <f t="shared" ca="1" si="11"/>
        <v>0</v>
      </c>
      <c r="AA18" s="136">
        <f t="shared" ca="1" si="12"/>
        <v>0</v>
      </c>
      <c r="AB18" s="136">
        <f t="shared" ca="1" si="13"/>
        <v>0</v>
      </c>
      <c r="AC18" s="136">
        <f t="shared" ca="1" si="14"/>
        <v>0</v>
      </c>
      <c r="AD18" s="136">
        <f t="shared" ca="1" si="15"/>
        <v>0</v>
      </c>
      <c r="AE18" s="243"/>
      <c r="AH18" s="2" t="str">
        <f t="shared" si="77"/>
        <v/>
      </c>
      <c r="AI18" s="2" t="str">
        <f t="shared" si="78"/>
        <v/>
      </c>
      <c r="AJ18" s="2" t="str">
        <f t="shared" si="63"/>
        <v/>
      </c>
      <c r="AK18" s="2" t="str">
        <f t="shared" si="42"/>
        <v/>
      </c>
      <c r="AL18" s="2" t="str">
        <f t="shared" si="43"/>
        <v/>
      </c>
      <c r="AM18" s="2" t="str">
        <f t="shared" si="44"/>
        <v/>
      </c>
      <c r="AN18" s="2" t="str">
        <f t="shared" si="45"/>
        <v/>
      </c>
      <c r="AO18" s="2" t="str">
        <f t="shared" si="79"/>
        <v/>
      </c>
      <c r="AP18" s="2" t="str">
        <f t="shared" si="80"/>
        <v/>
      </c>
      <c r="AQ18" s="2" t="str">
        <f t="shared" si="64"/>
        <v/>
      </c>
      <c r="AR18" s="2" t="str">
        <f t="shared" si="48"/>
        <v/>
      </c>
      <c r="AS18" s="2" t="str">
        <f t="shared" si="49"/>
        <v/>
      </c>
      <c r="AT18" s="2" t="str">
        <f t="shared" si="50"/>
        <v/>
      </c>
      <c r="AU18" s="2" t="str">
        <f t="shared" si="51"/>
        <v/>
      </c>
      <c r="AV18" s="2" t="str">
        <f t="shared" si="52"/>
        <v xml:space="preserve"> </v>
      </c>
      <c r="AW18" s="2" t="str">
        <f t="shared" si="16"/>
        <v xml:space="preserve"> </v>
      </c>
      <c r="AX18" s="2" t="str">
        <f t="shared" si="17"/>
        <v xml:space="preserve"> </v>
      </c>
      <c r="AY18" s="2" t="str">
        <f t="shared" si="18"/>
        <v xml:space="preserve"> </v>
      </c>
      <c r="AZ18" s="2"/>
      <c r="BA18" s="2" t="str">
        <f t="shared" si="53"/>
        <v/>
      </c>
      <c r="BB18" s="2" t="str">
        <f t="shared" si="54"/>
        <v/>
      </c>
      <c r="BC18" s="2" t="str">
        <f t="shared" si="55"/>
        <v/>
      </c>
      <c r="BD18" s="2" t="str">
        <f t="shared" si="56"/>
        <v/>
      </c>
      <c r="BH18" s="11" t="str">
        <f t="shared" si="65"/>
        <v/>
      </c>
      <c r="BI18" s="13" t="str">
        <f t="shared" si="66"/>
        <v/>
      </c>
      <c r="BJ18" s="4" t="str">
        <f t="shared" si="19"/>
        <v/>
      </c>
      <c r="BK18" s="4" t="str">
        <f t="shared" si="20"/>
        <v/>
      </c>
      <c r="BL18" s="4" t="str">
        <f t="shared" si="21"/>
        <v/>
      </c>
      <c r="BM18" s="7" t="str">
        <f t="shared" si="57"/>
        <v/>
      </c>
      <c r="BN18" s="7" t="str">
        <f t="shared" si="22"/>
        <v/>
      </c>
      <c r="BO18" s="7" t="str">
        <f t="shared" si="76"/>
        <v/>
      </c>
      <c r="BP18" s="7" t="str">
        <f t="shared" si="23"/>
        <v/>
      </c>
      <c r="BQ18" s="7" t="str">
        <f t="shared" si="24"/>
        <v/>
      </c>
      <c r="BR18" s="7" t="str">
        <f t="shared" si="25"/>
        <v/>
      </c>
      <c r="BS18" s="7" t="str">
        <f t="shared" si="59"/>
        <v/>
      </c>
      <c r="BT18" s="7" t="str">
        <f t="shared" si="60"/>
        <v/>
      </c>
      <c r="BU18" s="3" t="str">
        <f t="shared" si="26"/>
        <v/>
      </c>
      <c r="BV18" s="4" t="str">
        <f t="shared" si="27"/>
        <v/>
      </c>
      <c r="BW18" s="4" t="str">
        <f t="shared" si="28"/>
        <v/>
      </c>
      <c r="BX18" s="5" t="str">
        <f t="shared" si="29"/>
        <v/>
      </c>
      <c r="BY18" s="3" t="str">
        <f t="shared" si="30"/>
        <v/>
      </c>
      <c r="BZ18" s="5" t="str">
        <f t="shared" si="31"/>
        <v/>
      </c>
      <c r="CA18" s="7" t="str">
        <f t="shared" si="32"/>
        <v/>
      </c>
      <c r="CB18" s="7" t="str">
        <f t="shared" si="61"/>
        <v/>
      </c>
      <c r="CC18" s="7" t="str">
        <f t="shared" si="33"/>
        <v/>
      </c>
      <c r="CD18" s="7" t="str">
        <f t="shared" si="34"/>
        <v/>
      </c>
      <c r="CE18" s="7" t="str">
        <f t="shared" si="35"/>
        <v/>
      </c>
      <c r="CF18" s="7" t="str">
        <f t="shared" si="62"/>
        <v/>
      </c>
      <c r="CG18" s="7" t="str">
        <f t="shared" si="36"/>
        <v/>
      </c>
      <c r="CH18" s="7" t="str">
        <f t="shared" si="37"/>
        <v/>
      </c>
      <c r="CI18" s="4"/>
      <c r="CJ18" s="4" t="str">
        <f t="shared" si="38"/>
        <v/>
      </c>
      <c r="CK18" s="5" t="str">
        <f t="shared" si="39"/>
        <v/>
      </c>
      <c r="CL18" s="1" t="str">
        <f t="shared" si="67"/>
        <v/>
      </c>
      <c r="CM18" s="150" t="str">
        <f t="shared" si="68"/>
        <v/>
      </c>
      <c r="CN18" s="150" t="str">
        <f t="shared" si="69"/>
        <v/>
      </c>
      <c r="CO18" s="7" t="str">
        <f t="shared" si="70"/>
        <v/>
      </c>
      <c r="CP18" s="7"/>
      <c r="CQ18" s="7" t="str">
        <f t="shared" si="71"/>
        <v/>
      </c>
      <c r="CR18" s="7" t="str">
        <f t="shared" si="72"/>
        <v/>
      </c>
      <c r="CS18" s="7" t="str">
        <f t="shared" si="73"/>
        <v/>
      </c>
      <c r="CT18" s="7" t="str">
        <f t="shared" si="74"/>
        <v/>
      </c>
      <c r="CU18" s="7"/>
      <c r="CV18" s="7" t="str">
        <f t="shared" si="75"/>
        <v/>
      </c>
    </row>
    <row r="19" spans="1:100" ht="17.25" customHeight="1" x14ac:dyDescent="0.2">
      <c r="A19" s="8">
        <v>10</v>
      </c>
      <c r="B19" s="134"/>
      <c r="C19" s="41"/>
      <c r="D19" s="132"/>
      <c r="E19" s="39"/>
      <c r="F19" s="43"/>
      <c r="G19" s="132"/>
      <c r="H19" s="154"/>
      <c r="I19" s="16" t="str">
        <f t="shared" si="0"/>
        <v/>
      </c>
      <c r="J19" s="15" t="str">
        <f t="shared" si="1"/>
        <v/>
      </c>
      <c r="K19" s="15" t="str">
        <f>IF(BH19="1",COUNTIF(BH$10:BH19,"1"),"")</f>
        <v/>
      </c>
      <c r="L19" s="15" t="str">
        <f t="shared" si="2"/>
        <v/>
      </c>
      <c r="M19" s="15" t="str">
        <f t="shared" si="3"/>
        <v/>
      </c>
      <c r="N19" s="15" t="str">
        <f>IF(BI19="1",COUNTIF(BI$10:BI19,"1"),"")</f>
        <v/>
      </c>
      <c r="O19" s="15" t="str">
        <f t="shared" si="4"/>
        <v/>
      </c>
      <c r="P19" s="17" t="str">
        <f t="shared" si="5"/>
        <v/>
      </c>
      <c r="Q19" s="1"/>
      <c r="R19" s="242">
        <f ca="1">IF(試合情報とｻｲﾝ用①印刷!B26="","",試合情報とｻｲﾝ用①印刷!B26)</f>
        <v>10</v>
      </c>
      <c r="S19" s="136">
        <f t="shared" ca="1" si="6"/>
        <v>0</v>
      </c>
      <c r="T19" s="136">
        <f t="shared" ca="1" si="7"/>
        <v>0</v>
      </c>
      <c r="U19" s="136">
        <f t="shared" ca="1" si="8"/>
        <v>0</v>
      </c>
      <c r="V19" s="136">
        <f t="shared" ca="1" si="9"/>
        <v>0</v>
      </c>
      <c r="W19" s="136">
        <f t="shared" ca="1" si="10"/>
        <v>0</v>
      </c>
      <c r="X19" s="243"/>
      <c r="Y19" s="242">
        <f ca="1">IF(試合情報とｻｲﾝ用①印刷!F26="","",試合情報とｻｲﾝ用①印刷!F26)</f>
        <v>10</v>
      </c>
      <c r="Z19" s="136">
        <f t="shared" ca="1" si="11"/>
        <v>0</v>
      </c>
      <c r="AA19" s="136">
        <f t="shared" ca="1" si="12"/>
        <v>0</v>
      </c>
      <c r="AB19" s="136">
        <f t="shared" ca="1" si="13"/>
        <v>0</v>
      </c>
      <c r="AC19" s="136">
        <f t="shared" ca="1" si="14"/>
        <v>0</v>
      </c>
      <c r="AD19" s="136">
        <f t="shared" ca="1" si="15"/>
        <v>0</v>
      </c>
      <c r="AE19" s="243"/>
      <c r="AH19" s="2" t="str">
        <f t="shared" si="77"/>
        <v/>
      </c>
      <c r="AI19" s="2" t="str">
        <f t="shared" si="78"/>
        <v/>
      </c>
      <c r="AJ19" s="2" t="str">
        <f t="shared" si="63"/>
        <v/>
      </c>
      <c r="AK19" s="2" t="str">
        <f t="shared" si="42"/>
        <v/>
      </c>
      <c r="AL19" s="2" t="str">
        <f t="shared" si="43"/>
        <v/>
      </c>
      <c r="AM19" s="2" t="str">
        <f t="shared" si="44"/>
        <v/>
      </c>
      <c r="AN19" s="2" t="str">
        <f t="shared" si="45"/>
        <v/>
      </c>
      <c r="AO19" s="2" t="str">
        <f t="shared" si="79"/>
        <v/>
      </c>
      <c r="AP19" s="2" t="str">
        <f t="shared" si="80"/>
        <v/>
      </c>
      <c r="AQ19" s="2" t="str">
        <f t="shared" si="64"/>
        <v/>
      </c>
      <c r="AR19" s="2" t="str">
        <f t="shared" si="48"/>
        <v/>
      </c>
      <c r="AS19" s="2" t="str">
        <f t="shared" si="49"/>
        <v/>
      </c>
      <c r="AT19" s="2" t="str">
        <f t="shared" si="50"/>
        <v/>
      </c>
      <c r="AU19" s="2" t="str">
        <f t="shared" si="51"/>
        <v/>
      </c>
      <c r="AV19" s="2" t="str">
        <f t="shared" si="52"/>
        <v xml:space="preserve"> </v>
      </c>
      <c r="AW19" s="2" t="str">
        <f t="shared" si="16"/>
        <v xml:space="preserve"> </v>
      </c>
      <c r="AX19" s="2" t="str">
        <f t="shared" si="17"/>
        <v xml:space="preserve"> </v>
      </c>
      <c r="AY19" s="2" t="str">
        <f t="shared" si="18"/>
        <v xml:space="preserve"> </v>
      </c>
      <c r="AZ19" s="2"/>
      <c r="BA19" s="2" t="str">
        <f t="shared" si="53"/>
        <v/>
      </c>
      <c r="BB19" s="2" t="str">
        <f t="shared" si="54"/>
        <v/>
      </c>
      <c r="BC19" s="2" t="str">
        <f t="shared" si="55"/>
        <v/>
      </c>
      <c r="BD19" s="2" t="str">
        <f t="shared" si="56"/>
        <v/>
      </c>
      <c r="BH19" s="11" t="str">
        <f t="shared" si="65"/>
        <v/>
      </c>
      <c r="BI19" s="13" t="str">
        <f t="shared" si="66"/>
        <v/>
      </c>
      <c r="BJ19" s="4" t="str">
        <f t="shared" si="19"/>
        <v/>
      </c>
      <c r="BK19" s="4" t="str">
        <f t="shared" si="20"/>
        <v/>
      </c>
      <c r="BL19" s="4" t="str">
        <f t="shared" si="21"/>
        <v/>
      </c>
      <c r="BM19" s="7" t="str">
        <f t="shared" si="57"/>
        <v/>
      </c>
      <c r="BN19" s="7" t="str">
        <f t="shared" si="22"/>
        <v/>
      </c>
      <c r="BO19" s="7" t="str">
        <f t="shared" si="76"/>
        <v/>
      </c>
      <c r="BP19" s="7" t="str">
        <f t="shared" si="23"/>
        <v/>
      </c>
      <c r="BQ19" s="7" t="str">
        <f t="shared" si="24"/>
        <v/>
      </c>
      <c r="BR19" s="7" t="str">
        <f t="shared" si="25"/>
        <v/>
      </c>
      <c r="BS19" s="7" t="str">
        <f t="shared" si="59"/>
        <v/>
      </c>
      <c r="BT19" s="7" t="str">
        <f t="shared" si="60"/>
        <v/>
      </c>
      <c r="BU19" s="3" t="str">
        <f t="shared" si="26"/>
        <v/>
      </c>
      <c r="BV19" s="4" t="str">
        <f t="shared" si="27"/>
        <v/>
      </c>
      <c r="BW19" s="4" t="str">
        <f t="shared" si="28"/>
        <v/>
      </c>
      <c r="BX19" s="5" t="str">
        <f t="shared" si="29"/>
        <v/>
      </c>
      <c r="BY19" s="3" t="str">
        <f t="shared" si="30"/>
        <v/>
      </c>
      <c r="BZ19" s="5" t="str">
        <f t="shared" si="31"/>
        <v/>
      </c>
      <c r="CA19" s="7" t="str">
        <f t="shared" si="32"/>
        <v/>
      </c>
      <c r="CB19" s="7" t="str">
        <f t="shared" si="61"/>
        <v/>
      </c>
      <c r="CC19" s="7" t="str">
        <f t="shared" si="33"/>
        <v/>
      </c>
      <c r="CD19" s="7" t="str">
        <f t="shared" si="34"/>
        <v/>
      </c>
      <c r="CE19" s="7" t="str">
        <f t="shared" si="35"/>
        <v/>
      </c>
      <c r="CF19" s="7" t="str">
        <f t="shared" si="62"/>
        <v/>
      </c>
      <c r="CG19" s="7" t="str">
        <f t="shared" si="36"/>
        <v/>
      </c>
      <c r="CH19" s="7" t="str">
        <f t="shared" si="37"/>
        <v/>
      </c>
      <c r="CI19" s="4"/>
      <c r="CJ19" s="4" t="str">
        <f t="shared" si="38"/>
        <v/>
      </c>
      <c r="CK19" s="5" t="str">
        <f t="shared" si="39"/>
        <v/>
      </c>
      <c r="CL19" s="1" t="str">
        <f t="shared" si="67"/>
        <v/>
      </c>
      <c r="CM19" s="150" t="str">
        <f t="shared" si="68"/>
        <v/>
      </c>
      <c r="CN19" s="150" t="str">
        <f t="shared" si="69"/>
        <v/>
      </c>
      <c r="CO19" s="7" t="str">
        <f t="shared" si="70"/>
        <v/>
      </c>
      <c r="CP19" s="7"/>
      <c r="CQ19" s="7" t="str">
        <f t="shared" si="71"/>
        <v/>
      </c>
      <c r="CR19" s="7" t="str">
        <f t="shared" si="72"/>
        <v/>
      </c>
      <c r="CS19" s="7" t="str">
        <f t="shared" si="73"/>
        <v/>
      </c>
      <c r="CT19" s="7" t="str">
        <f t="shared" si="74"/>
        <v/>
      </c>
      <c r="CU19" s="7"/>
      <c r="CV19" s="7" t="str">
        <f t="shared" si="75"/>
        <v/>
      </c>
    </row>
    <row r="20" spans="1:100" ht="17.25" customHeight="1" x14ac:dyDescent="0.2">
      <c r="A20" s="8">
        <v>11</v>
      </c>
      <c r="B20" s="134"/>
      <c r="C20" s="41"/>
      <c r="D20" s="132"/>
      <c r="E20" s="39"/>
      <c r="F20" s="43"/>
      <c r="G20" s="132"/>
      <c r="H20" s="154"/>
      <c r="I20" s="16" t="str">
        <f t="shared" si="0"/>
        <v/>
      </c>
      <c r="J20" s="15" t="str">
        <f t="shared" si="1"/>
        <v/>
      </c>
      <c r="K20" s="15" t="str">
        <f>IF(BH20="1",COUNTIF(BH$10:BH20,"1"),"")</f>
        <v/>
      </c>
      <c r="L20" s="15" t="str">
        <f t="shared" si="2"/>
        <v/>
      </c>
      <c r="M20" s="15" t="str">
        <f t="shared" si="3"/>
        <v/>
      </c>
      <c r="N20" s="15" t="str">
        <f>IF(BI20="1",COUNTIF(BI$10:BI20,"1"),"")</f>
        <v/>
      </c>
      <c r="O20" s="15" t="str">
        <f t="shared" si="4"/>
        <v/>
      </c>
      <c r="P20" s="17" t="str">
        <f t="shared" si="5"/>
        <v/>
      </c>
      <c r="Q20" s="1"/>
      <c r="R20" s="242">
        <f ca="1">IF(試合情報とｻｲﾝ用①印刷!B27="","",試合情報とｻｲﾝ用①印刷!B27)</f>
        <v>11</v>
      </c>
      <c r="S20" s="136">
        <f t="shared" ca="1" si="6"/>
        <v>0</v>
      </c>
      <c r="T20" s="136">
        <f t="shared" ca="1" si="7"/>
        <v>0</v>
      </c>
      <c r="U20" s="136">
        <f t="shared" ca="1" si="8"/>
        <v>0</v>
      </c>
      <c r="V20" s="136">
        <f t="shared" ca="1" si="9"/>
        <v>0</v>
      </c>
      <c r="W20" s="136">
        <f t="shared" ca="1" si="10"/>
        <v>0</v>
      </c>
      <c r="X20" s="243"/>
      <c r="Y20" s="242">
        <f ca="1">IF(試合情報とｻｲﾝ用①印刷!F27="","",試合情報とｻｲﾝ用①印刷!F27)</f>
        <v>11</v>
      </c>
      <c r="Z20" s="136">
        <f t="shared" ca="1" si="11"/>
        <v>0</v>
      </c>
      <c r="AA20" s="136">
        <f t="shared" ca="1" si="12"/>
        <v>0</v>
      </c>
      <c r="AB20" s="136">
        <f t="shared" ca="1" si="13"/>
        <v>0</v>
      </c>
      <c r="AC20" s="136">
        <f t="shared" ca="1" si="14"/>
        <v>0</v>
      </c>
      <c r="AD20" s="136">
        <f t="shared" ca="1" si="15"/>
        <v>0</v>
      </c>
      <c r="AE20" s="243"/>
      <c r="AH20" s="2" t="str">
        <f t="shared" si="77"/>
        <v/>
      </c>
      <c r="AI20" s="2" t="str">
        <f t="shared" si="78"/>
        <v/>
      </c>
      <c r="AJ20" s="2" t="str">
        <f t="shared" si="63"/>
        <v/>
      </c>
      <c r="AK20" s="2" t="str">
        <f t="shared" si="42"/>
        <v/>
      </c>
      <c r="AL20" s="2" t="str">
        <f t="shared" si="43"/>
        <v/>
      </c>
      <c r="AM20" s="2" t="str">
        <f t="shared" si="44"/>
        <v/>
      </c>
      <c r="AN20" s="2" t="str">
        <f t="shared" si="45"/>
        <v/>
      </c>
      <c r="AO20" s="2" t="str">
        <f t="shared" si="79"/>
        <v/>
      </c>
      <c r="AP20" s="2" t="str">
        <f t="shared" si="80"/>
        <v/>
      </c>
      <c r="AQ20" s="2" t="str">
        <f t="shared" si="64"/>
        <v/>
      </c>
      <c r="AR20" s="2" t="str">
        <f t="shared" si="48"/>
        <v/>
      </c>
      <c r="AS20" s="2" t="str">
        <f t="shared" si="49"/>
        <v/>
      </c>
      <c r="AT20" s="2" t="str">
        <f t="shared" si="50"/>
        <v/>
      </c>
      <c r="AU20" s="2" t="str">
        <f t="shared" si="51"/>
        <v/>
      </c>
      <c r="AV20" s="2" t="str">
        <f t="shared" si="52"/>
        <v xml:space="preserve"> </v>
      </c>
      <c r="AW20" s="2" t="str">
        <f t="shared" si="16"/>
        <v xml:space="preserve"> </v>
      </c>
      <c r="AX20" s="2" t="str">
        <f t="shared" si="17"/>
        <v xml:space="preserve"> </v>
      </c>
      <c r="AY20" s="2" t="str">
        <f t="shared" si="18"/>
        <v xml:space="preserve"> </v>
      </c>
      <c r="AZ20" s="2"/>
      <c r="BA20" s="2" t="str">
        <f t="shared" si="53"/>
        <v/>
      </c>
      <c r="BB20" s="2" t="str">
        <f t="shared" si="54"/>
        <v/>
      </c>
      <c r="BC20" s="2" t="str">
        <f t="shared" si="55"/>
        <v/>
      </c>
      <c r="BD20" s="2" t="str">
        <f t="shared" si="56"/>
        <v/>
      </c>
      <c r="BE20" s="2"/>
      <c r="BH20" s="11" t="str">
        <f t="shared" si="65"/>
        <v/>
      </c>
      <c r="BI20" s="13" t="str">
        <f t="shared" si="66"/>
        <v/>
      </c>
      <c r="BJ20" s="4" t="str">
        <f t="shared" si="19"/>
        <v/>
      </c>
      <c r="BK20" s="4" t="str">
        <f t="shared" si="20"/>
        <v/>
      </c>
      <c r="BL20" s="4" t="str">
        <f t="shared" si="21"/>
        <v/>
      </c>
      <c r="BM20" s="7" t="str">
        <f t="shared" si="57"/>
        <v/>
      </c>
      <c r="BN20" s="7" t="str">
        <f t="shared" si="22"/>
        <v/>
      </c>
      <c r="BO20" s="7" t="str">
        <f t="shared" si="76"/>
        <v/>
      </c>
      <c r="BP20" s="7" t="str">
        <f t="shared" si="23"/>
        <v/>
      </c>
      <c r="BQ20" s="7" t="str">
        <f t="shared" si="24"/>
        <v/>
      </c>
      <c r="BR20" s="7" t="str">
        <f t="shared" si="25"/>
        <v/>
      </c>
      <c r="BS20" s="7" t="str">
        <f t="shared" si="59"/>
        <v/>
      </c>
      <c r="BT20" s="7" t="str">
        <f t="shared" si="60"/>
        <v/>
      </c>
      <c r="BU20" s="3" t="str">
        <f t="shared" si="26"/>
        <v/>
      </c>
      <c r="BV20" s="4" t="str">
        <f t="shared" si="27"/>
        <v/>
      </c>
      <c r="BW20" s="4" t="str">
        <f t="shared" si="28"/>
        <v/>
      </c>
      <c r="BX20" s="5" t="str">
        <f t="shared" si="29"/>
        <v/>
      </c>
      <c r="BY20" s="3" t="str">
        <f t="shared" si="30"/>
        <v/>
      </c>
      <c r="BZ20" s="5" t="str">
        <f t="shared" si="31"/>
        <v/>
      </c>
      <c r="CA20" s="7" t="str">
        <f t="shared" si="32"/>
        <v/>
      </c>
      <c r="CB20" s="7" t="str">
        <f t="shared" si="61"/>
        <v/>
      </c>
      <c r="CC20" s="7" t="str">
        <f t="shared" si="33"/>
        <v/>
      </c>
      <c r="CD20" s="7" t="str">
        <f t="shared" si="34"/>
        <v/>
      </c>
      <c r="CE20" s="7" t="str">
        <f t="shared" si="35"/>
        <v/>
      </c>
      <c r="CF20" s="7" t="str">
        <f t="shared" si="62"/>
        <v/>
      </c>
      <c r="CG20" s="7" t="str">
        <f t="shared" si="36"/>
        <v/>
      </c>
      <c r="CH20" s="7" t="str">
        <f t="shared" si="37"/>
        <v/>
      </c>
      <c r="CI20" s="4"/>
      <c r="CJ20" s="4" t="str">
        <f t="shared" si="38"/>
        <v/>
      </c>
      <c r="CK20" s="5" t="str">
        <f t="shared" si="39"/>
        <v/>
      </c>
      <c r="CL20" s="1" t="str">
        <f t="shared" si="67"/>
        <v/>
      </c>
      <c r="CM20" s="150" t="str">
        <f t="shared" si="68"/>
        <v/>
      </c>
      <c r="CN20" s="150" t="str">
        <f t="shared" si="69"/>
        <v/>
      </c>
      <c r="CO20" s="7" t="str">
        <f t="shared" si="70"/>
        <v/>
      </c>
      <c r="CP20" s="7"/>
      <c r="CQ20" s="7" t="str">
        <f t="shared" si="71"/>
        <v/>
      </c>
      <c r="CR20" s="7" t="str">
        <f t="shared" si="72"/>
        <v/>
      </c>
      <c r="CS20" s="7" t="str">
        <f t="shared" si="73"/>
        <v/>
      </c>
      <c r="CT20" s="7" t="str">
        <f t="shared" si="74"/>
        <v/>
      </c>
      <c r="CU20" s="7"/>
      <c r="CV20" s="7" t="str">
        <f t="shared" si="75"/>
        <v/>
      </c>
    </row>
    <row r="21" spans="1:100" ht="17.25" customHeight="1" x14ac:dyDescent="0.2">
      <c r="A21" s="8">
        <v>12</v>
      </c>
      <c r="B21" s="134"/>
      <c r="C21" s="41"/>
      <c r="D21" s="132"/>
      <c r="E21" s="39"/>
      <c r="F21" s="43"/>
      <c r="G21" s="132"/>
      <c r="H21" s="154"/>
      <c r="I21" s="16" t="str">
        <f t="shared" si="0"/>
        <v/>
      </c>
      <c r="J21" s="15" t="str">
        <f t="shared" si="1"/>
        <v/>
      </c>
      <c r="K21" s="15" t="str">
        <f>IF(BH21="1",COUNTIF(BH$10:BH21,"1"),"")</f>
        <v/>
      </c>
      <c r="L21" s="15" t="str">
        <f t="shared" si="2"/>
        <v/>
      </c>
      <c r="M21" s="15" t="str">
        <f t="shared" si="3"/>
        <v/>
      </c>
      <c r="N21" s="15" t="str">
        <f>IF(BI21="1",COUNTIF(BI$10:BI21,"1"),"")</f>
        <v/>
      </c>
      <c r="O21" s="15" t="str">
        <f t="shared" si="4"/>
        <v/>
      </c>
      <c r="P21" s="17" t="str">
        <f t="shared" si="5"/>
        <v/>
      </c>
      <c r="Q21" s="1"/>
      <c r="R21" s="242">
        <f ca="1">IF(試合情報とｻｲﾝ用①印刷!B28="","",試合情報とｻｲﾝ用①印刷!B28)</f>
        <v>12</v>
      </c>
      <c r="S21" s="136">
        <f t="shared" ca="1" si="6"/>
        <v>0</v>
      </c>
      <c r="T21" s="136">
        <f t="shared" ca="1" si="7"/>
        <v>0</v>
      </c>
      <c r="U21" s="136">
        <f t="shared" ca="1" si="8"/>
        <v>0</v>
      </c>
      <c r="V21" s="136">
        <f t="shared" ca="1" si="9"/>
        <v>0</v>
      </c>
      <c r="W21" s="136">
        <f t="shared" ca="1" si="10"/>
        <v>0</v>
      </c>
      <c r="X21" s="243"/>
      <c r="Y21" s="242">
        <f ca="1">IF(試合情報とｻｲﾝ用①印刷!F28="","",試合情報とｻｲﾝ用①印刷!F28)</f>
        <v>12</v>
      </c>
      <c r="Z21" s="136">
        <f t="shared" ca="1" si="11"/>
        <v>0</v>
      </c>
      <c r="AA21" s="136">
        <f t="shared" ca="1" si="12"/>
        <v>0</v>
      </c>
      <c r="AB21" s="136">
        <f t="shared" ca="1" si="13"/>
        <v>0</v>
      </c>
      <c r="AC21" s="136">
        <f t="shared" ca="1" si="14"/>
        <v>0</v>
      </c>
      <c r="AD21" s="136">
        <f t="shared" ca="1" si="15"/>
        <v>0</v>
      </c>
      <c r="AE21" s="243"/>
      <c r="AH21" s="2" t="str">
        <f t="shared" si="77"/>
        <v/>
      </c>
      <c r="AI21" s="2" t="str">
        <f t="shared" si="78"/>
        <v/>
      </c>
      <c r="AJ21" s="2" t="str">
        <f t="shared" si="63"/>
        <v/>
      </c>
      <c r="AK21" s="2" t="str">
        <f t="shared" si="42"/>
        <v/>
      </c>
      <c r="AL21" s="2" t="str">
        <f t="shared" si="43"/>
        <v/>
      </c>
      <c r="AM21" s="2" t="str">
        <f t="shared" si="44"/>
        <v/>
      </c>
      <c r="AN21" s="2" t="str">
        <f t="shared" si="45"/>
        <v/>
      </c>
      <c r="AO21" s="2" t="str">
        <f t="shared" si="79"/>
        <v/>
      </c>
      <c r="AP21" s="2" t="str">
        <f t="shared" si="80"/>
        <v/>
      </c>
      <c r="AQ21" s="2" t="str">
        <f t="shared" si="64"/>
        <v/>
      </c>
      <c r="AR21" s="2" t="str">
        <f t="shared" si="48"/>
        <v/>
      </c>
      <c r="AS21" s="2" t="str">
        <f t="shared" si="49"/>
        <v/>
      </c>
      <c r="AT21" s="2" t="str">
        <f t="shared" si="50"/>
        <v/>
      </c>
      <c r="AU21" s="2" t="str">
        <f t="shared" si="51"/>
        <v/>
      </c>
      <c r="AV21" s="2" t="str">
        <f t="shared" si="52"/>
        <v xml:space="preserve"> </v>
      </c>
      <c r="AW21" s="2" t="str">
        <f t="shared" si="16"/>
        <v xml:space="preserve"> </v>
      </c>
      <c r="AX21" s="2" t="str">
        <f t="shared" si="17"/>
        <v xml:space="preserve"> </v>
      </c>
      <c r="AY21" s="2" t="str">
        <f t="shared" si="18"/>
        <v xml:space="preserve"> </v>
      </c>
      <c r="AZ21" s="2"/>
      <c r="BA21" s="2" t="str">
        <f t="shared" si="53"/>
        <v/>
      </c>
      <c r="BB21" s="2" t="str">
        <f t="shared" si="54"/>
        <v/>
      </c>
      <c r="BC21" s="2" t="str">
        <f t="shared" si="55"/>
        <v/>
      </c>
      <c r="BD21" s="2" t="str">
        <f t="shared" si="56"/>
        <v/>
      </c>
      <c r="BH21" s="11" t="str">
        <f t="shared" si="65"/>
        <v/>
      </c>
      <c r="BI21" s="13" t="str">
        <f t="shared" si="66"/>
        <v/>
      </c>
      <c r="BJ21" s="4" t="str">
        <f t="shared" si="19"/>
        <v/>
      </c>
      <c r="BK21" s="4" t="str">
        <f t="shared" si="20"/>
        <v/>
      </c>
      <c r="BL21" s="4" t="str">
        <f t="shared" si="21"/>
        <v/>
      </c>
      <c r="BM21" s="7" t="str">
        <f t="shared" si="57"/>
        <v/>
      </c>
      <c r="BN21" s="7" t="str">
        <f t="shared" si="22"/>
        <v/>
      </c>
      <c r="BO21" s="7" t="str">
        <f t="shared" si="76"/>
        <v/>
      </c>
      <c r="BP21" s="7" t="str">
        <f t="shared" si="23"/>
        <v/>
      </c>
      <c r="BQ21" s="7" t="str">
        <f t="shared" si="24"/>
        <v/>
      </c>
      <c r="BR21" s="7" t="str">
        <f t="shared" si="25"/>
        <v/>
      </c>
      <c r="BS21" s="7" t="str">
        <f t="shared" si="59"/>
        <v/>
      </c>
      <c r="BT21" s="7" t="str">
        <f t="shared" si="60"/>
        <v/>
      </c>
      <c r="BU21" s="3" t="str">
        <f t="shared" si="26"/>
        <v/>
      </c>
      <c r="BV21" s="4" t="str">
        <f t="shared" si="27"/>
        <v/>
      </c>
      <c r="BW21" s="4" t="str">
        <f t="shared" si="28"/>
        <v/>
      </c>
      <c r="BX21" s="5" t="str">
        <f t="shared" si="29"/>
        <v/>
      </c>
      <c r="BY21" s="3" t="str">
        <f t="shared" si="30"/>
        <v/>
      </c>
      <c r="BZ21" s="5" t="str">
        <f t="shared" si="31"/>
        <v/>
      </c>
      <c r="CA21" s="7" t="str">
        <f t="shared" si="32"/>
        <v/>
      </c>
      <c r="CB21" s="7" t="str">
        <f t="shared" si="61"/>
        <v/>
      </c>
      <c r="CC21" s="7" t="str">
        <f t="shared" si="33"/>
        <v/>
      </c>
      <c r="CD21" s="7" t="str">
        <f t="shared" si="34"/>
        <v/>
      </c>
      <c r="CE21" s="7" t="str">
        <f t="shared" si="35"/>
        <v/>
      </c>
      <c r="CF21" s="7" t="str">
        <f t="shared" si="62"/>
        <v/>
      </c>
      <c r="CG21" s="7" t="str">
        <f t="shared" si="36"/>
        <v/>
      </c>
      <c r="CH21" s="7" t="str">
        <f t="shared" si="37"/>
        <v/>
      </c>
      <c r="CI21" s="4"/>
      <c r="CJ21" s="4" t="str">
        <f t="shared" si="38"/>
        <v/>
      </c>
      <c r="CK21" s="5" t="str">
        <f t="shared" si="39"/>
        <v/>
      </c>
      <c r="CL21" s="1" t="str">
        <f t="shared" si="67"/>
        <v/>
      </c>
      <c r="CM21" s="150" t="str">
        <f t="shared" si="68"/>
        <v/>
      </c>
      <c r="CN21" s="150" t="str">
        <f t="shared" si="69"/>
        <v/>
      </c>
      <c r="CO21" s="7" t="str">
        <f t="shared" si="70"/>
        <v/>
      </c>
      <c r="CP21" s="7"/>
      <c r="CQ21" s="7" t="str">
        <f t="shared" si="71"/>
        <v/>
      </c>
      <c r="CR21" s="7" t="str">
        <f t="shared" si="72"/>
        <v/>
      </c>
      <c r="CS21" s="7" t="str">
        <f t="shared" si="73"/>
        <v/>
      </c>
      <c r="CT21" s="7" t="str">
        <f t="shared" si="74"/>
        <v/>
      </c>
      <c r="CU21" s="7"/>
      <c r="CV21" s="7" t="str">
        <f t="shared" si="75"/>
        <v/>
      </c>
    </row>
    <row r="22" spans="1:100" ht="17.25" customHeight="1" x14ac:dyDescent="0.2">
      <c r="A22" s="8">
        <v>13</v>
      </c>
      <c r="B22" s="134"/>
      <c r="C22" s="41"/>
      <c r="D22" s="132"/>
      <c r="E22" s="39"/>
      <c r="F22" s="43"/>
      <c r="G22" s="132"/>
      <c r="H22" s="154"/>
      <c r="I22" s="16" t="str">
        <f t="shared" si="0"/>
        <v/>
      </c>
      <c r="J22" s="15" t="str">
        <f t="shared" si="1"/>
        <v/>
      </c>
      <c r="K22" s="15" t="str">
        <f>IF(BH22="1",COUNTIF(BH$10:BH22,"1"),"")</f>
        <v/>
      </c>
      <c r="L22" s="15" t="str">
        <f t="shared" si="2"/>
        <v/>
      </c>
      <c r="M22" s="15" t="str">
        <f t="shared" si="3"/>
        <v/>
      </c>
      <c r="N22" s="15" t="str">
        <f>IF(BI22="1",COUNTIF(BI$10:BI22,"1"),"")</f>
        <v/>
      </c>
      <c r="O22" s="15" t="str">
        <f t="shared" si="4"/>
        <v/>
      </c>
      <c r="P22" s="17" t="str">
        <f t="shared" si="5"/>
        <v/>
      </c>
      <c r="Q22" s="1"/>
      <c r="R22" s="242">
        <f ca="1">IF(試合情報とｻｲﾝ用①印刷!B29="","",試合情報とｻｲﾝ用①印刷!B29)</f>
        <v>13</v>
      </c>
      <c r="S22" s="136">
        <f t="shared" ca="1" si="6"/>
        <v>0</v>
      </c>
      <c r="T22" s="136">
        <f t="shared" ca="1" si="7"/>
        <v>0</v>
      </c>
      <c r="U22" s="136">
        <f t="shared" ca="1" si="8"/>
        <v>0</v>
      </c>
      <c r="V22" s="136">
        <f t="shared" ca="1" si="9"/>
        <v>0</v>
      </c>
      <c r="W22" s="136">
        <f t="shared" ca="1" si="10"/>
        <v>0</v>
      </c>
      <c r="X22" s="243"/>
      <c r="Y22" s="242">
        <f ca="1">IF(試合情報とｻｲﾝ用①印刷!F29="","",試合情報とｻｲﾝ用①印刷!F29)</f>
        <v>13</v>
      </c>
      <c r="Z22" s="136">
        <f t="shared" ca="1" si="11"/>
        <v>0</v>
      </c>
      <c r="AA22" s="136">
        <f t="shared" ca="1" si="12"/>
        <v>0</v>
      </c>
      <c r="AB22" s="136">
        <f t="shared" ca="1" si="13"/>
        <v>0</v>
      </c>
      <c r="AC22" s="136">
        <f t="shared" ca="1" si="14"/>
        <v>0</v>
      </c>
      <c r="AD22" s="136">
        <f t="shared" ca="1" si="15"/>
        <v>0</v>
      </c>
      <c r="AE22" s="243"/>
      <c r="AH22" s="2" t="str">
        <f t="shared" si="77"/>
        <v/>
      </c>
      <c r="AI22" s="2" t="str">
        <f t="shared" si="78"/>
        <v/>
      </c>
      <c r="AJ22" s="2" t="str">
        <f t="shared" si="63"/>
        <v/>
      </c>
      <c r="AK22" s="2" t="str">
        <f t="shared" si="42"/>
        <v/>
      </c>
      <c r="AL22" s="2" t="str">
        <f t="shared" si="43"/>
        <v/>
      </c>
      <c r="AM22" s="2" t="str">
        <f t="shared" si="44"/>
        <v/>
      </c>
      <c r="AN22" s="2" t="str">
        <f t="shared" si="45"/>
        <v/>
      </c>
      <c r="AO22" s="2" t="str">
        <f t="shared" si="79"/>
        <v/>
      </c>
      <c r="AP22" s="2" t="str">
        <f t="shared" si="80"/>
        <v/>
      </c>
      <c r="AQ22" s="2" t="str">
        <f t="shared" si="64"/>
        <v/>
      </c>
      <c r="AR22" s="2" t="str">
        <f t="shared" si="48"/>
        <v/>
      </c>
      <c r="AS22" s="2" t="str">
        <f t="shared" si="49"/>
        <v/>
      </c>
      <c r="AT22" s="2" t="str">
        <f t="shared" si="50"/>
        <v/>
      </c>
      <c r="AU22" s="2" t="str">
        <f t="shared" si="51"/>
        <v/>
      </c>
      <c r="AV22" s="2" t="str">
        <f t="shared" si="52"/>
        <v xml:space="preserve"> </v>
      </c>
      <c r="AW22" s="2" t="str">
        <f t="shared" si="16"/>
        <v xml:space="preserve"> </v>
      </c>
      <c r="AX22" s="2" t="str">
        <f t="shared" si="17"/>
        <v xml:space="preserve"> </v>
      </c>
      <c r="AY22" s="2" t="str">
        <f t="shared" si="18"/>
        <v xml:space="preserve"> </v>
      </c>
      <c r="AZ22" s="2"/>
      <c r="BA22" s="2" t="str">
        <f t="shared" si="53"/>
        <v/>
      </c>
      <c r="BB22" s="2" t="str">
        <f t="shared" si="54"/>
        <v/>
      </c>
      <c r="BC22" s="2" t="str">
        <f t="shared" si="55"/>
        <v/>
      </c>
      <c r="BD22" s="2" t="str">
        <f t="shared" si="56"/>
        <v/>
      </c>
      <c r="BH22" s="11" t="str">
        <f t="shared" si="65"/>
        <v/>
      </c>
      <c r="BI22" s="13" t="str">
        <f t="shared" si="66"/>
        <v/>
      </c>
      <c r="BJ22" s="4" t="str">
        <f t="shared" si="19"/>
        <v/>
      </c>
      <c r="BK22" s="4" t="str">
        <f t="shared" si="20"/>
        <v/>
      </c>
      <c r="BL22" s="4" t="str">
        <f t="shared" si="21"/>
        <v/>
      </c>
      <c r="BM22" s="7" t="str">
        <f t="shared" si="57"/>
        <v/>
      </c>
      <c r="BN22" s="7" t="str">
        <f t="shared" si="22"/>
        <v/>
      </c>
      <c r="BO22" s="7" t="str">
        <f t="shared" si="76"/>
        <v/>
      </c>
      <c r="BP22" s="7" t="str">
        <f t="shared" si="23"/>
        <v/>
      </c>
      <c r="BQ22" s="7" t="str">
        <f t="shared" si="24"/>
        <v/>
      </c>
      <c r="BR22" s="7" t="str">
        <f t="shared" si="25"/>
        <v/>
      </c>
      <c r="BS22" s="7" t="str">
        <f t="shared" si="59"/>
        <v/>
      </c>
      <c r="BT22" s="7" t="str">
        <f t="shared" si="60"/>
        <v/>
      </c>
      <c r="BU22" s="3" t="str">
        <f t="shared" si="26"/>
        <v/>
      </c>
      <c r="BV22" s="4" t="str">
        <f t="shared" si="27"/>
        <v/>
      </c>
      <c r="BW22" s="4" t="str">
        <f t="shared" si="28"/>
        <v/>
      </c>
      <c r="BX22" s="5" t="str">
        <f t="shared" si="29"/>
        <v/>
      </c>
      <c r="BY22" s="3" t="str">
        <f t="shared" si="30"/>
        <v/>
      </c>
      <c r="BZ22" s="5" t="str">
        <f t="shared" si="31"/>
        <v/>
      </c>
      <c r="CA22" s="7" t="str">
        <f t="shared" si="32"/>
        <v/>
      </c>
      <c r="CB22" s="7" t="str">
        <f t="shared" si="61"/>
        <v/>
      </c>
      <c r="CC22" s="7" t="str">
        <f t="shared" si="33"/>
        <v/>
      </c>
      <c r="CD22" s="7" t="str">
        <f t="shared" si="34"/>
        <v/>
      </c>
      <c r="CE22" s="7" t="str">
        <f t="shared" si="35"/>
        <v/>
      </c>
      <c r="CF22" s="7" t="str">
        <f t="shared" si="62"/>
        <v/>
      </c>
      <c r="CG22" s="7" t="str">
        <f t="shared" si="36"/>
        <v/>
      </c>
      <c r="CH22" s="7" t="str">
        <f t="shared" si="37"/>
        <v/>
      </c>
      <c r="CI22" s="4"/>
      <c r="CJ22" s="4" t="str">
        <f t="shared" si="38"/>
        <v/>
      </c>
      <c r="CK22" s="5" t="str">
        <f t="shared" si="39"/>
        <v/>
      </c>
      <c r="CL22" s="1" t="str">
        <f t="shared" si="67"/>
        <v/>
      </c>
      <c r="CM22" s="150" t="str">
        <f t="shared" si="68"/>
        <v/>
      </c>
      <c r="CN22" s="150" t="str">
        <f t="shared" si="69"/>
        <v/>
      </c>
      <c r="CO22" s="7" t="str">
        <f t="shared" si="70"/>
        <v/>
      </c>
      <c r="CP22" s="7"/>
      <c r="CQ22" s="7" t="str">
        <f t="shared" si="71"/>
        <v/>
      </c>
      <c r="CR22" s="7" t="str">
        <f t="shared" si="72"/>
        <v/>
      </c>
      <c r="CS22" s="7" t="str">
        <f t="shared" si="73"/>
        <v/>
      </c>
      <c r="CT22" s="7" t="str">
        <f t="shared" si="74"/>
        <v/>
      </c>
      <c r="CU22" s="7"/>
      <c r="CV22" s="7" t="str">
        <f t="shared" si="75"/>
        <v/>
      </c>
    </row>
    <row r="23" spans="1:100" ht="17.25" customHeight="1" x14ac:dyDescent="0.2">
      <c r="A23" s="8">
        <v>14</v>
      </c>
      <c r="B23" s="134"/>
      <c r="C23" s="41"/>
      <c r="D23" s="132"/>
      <c r="E23" s="39"/>
      <c r="F23" s="43"/>
      <c r="G23" s="132"/>
      <c r="H23" s="154"/>
      <c r="I23" s="16" t="str">
        <f t="shared" si="0"/>
        <v/>
      </c>
      <c r="J23" s="15" t="str">
        <f t="shared" si="1"/>
        <v/>
      </c>
      <c r="K23" s="15" t="str">
        <f>IF(BH23="1",COUNTIF(BH$10:BH23,"1"),"")</f>
        <v/>
      </c>
      <c r="L23" s="15" t="str">
        <f t="shared" si="2"/>
        <v/>
      </c>
      <c r="M23" s="15" t="str">
        <f t="shared" si="3"/>
        <v/>
      </c>
      <c r="N23" s="15" t="str">
        <f>IF(BI23="1",COUNTIF(BI$10:BI23,"1"),"")</f>
        <v/>
      </c>
      <c r="O23" s="15" t="str">
        <f t="shared" si="4"/>
        <v/>
      </c>
      <c r="P23" s="17" t="str">
        <f t="shared" si="5"/>
        <v/>
      </c>
      <c r="Q23" s="1"/>
      <c r="R23" s="242">
        <f ca="1">IF(試合情報とｻｲﾝ用①印刷!B30="","",試合情報とｻｲﾝ用①印刷!B30)</f>
        <v>14</v>
      </c>
      <c r="S23" s="136">
        <f t="shared" ca="1" si="6"/>
        <v>0</v>
      </c>
      <c r="T23" s="136">
        <f t="shared" ca="1" si="7"/>
        <v>0</v>
      </c>
      <c r="U23" s="136">
        <f t="shared" ca="1" si="8"/>
        <v>0</v>
      </c>
      <c r="V23" s="136">
        <f t="shared" ca="1" si="9"/>
        <v>0</v>
      </c>
      <c r="W23" s="136">
        <f t="shared" ca="1" si="10"/>
        <v>0</v>
      </c>
      <c r="X23" s="243"/>
      <c r="Y23" s="242">
        <f ca="1">IF(試合情報とｻｲﾝ用①印刷!F30="","",試合情報とｻｲﾝ用①印刷!F30)</f>
        <v>14</v>
      </c>
      <c r="Z23" s="136">
        <f t="shared" ca="1" si="11"/>
        <v>0</v>
      </c>
      <c r="AA23" s="136">
        <f t="shared" ca="1" si="12"/>
        <v>0</v>
      </c>
      <c r="AB23" s="136">
        <f t="shared" ca="1" si="13"/>
        <v>0</v>
      </c>
      <c r="AC23" s="136">
        <f t="shared" ca="1" si="14"/>
        <v>0</v>
      </c>
      <c r="AD23" s="136">
        <f t="shared" ca="1" si="15"/>
        <v>0</v>
      </c>
      <c r="AE23" s="243"/>
      <c r="AH23" s="2" t="str">
        <f t="shared" si="77"/>
        <v/>
      </c>
      <c r="AI23" s="2" t="str">
        <f t="shared" si="78"/>
        <v/>
      </c>
      <c r="AJ23" s="2" t="str">
        <f t="shared" si="63"/>
        <v/>
      </c>
      <c r="AK23" s="2" t="str">
        <f t="shared" si="42"/>
        <v/>
      </c>
      <c r="AL23" s="2" t="str">
        <f t="shared" si="43"/>
        <v/>
      </c>
      <c r="AM23" s="2" t="str">
        <f t="shared" si="44"/>
        <v/>
      </c>
      <c r="AN23" s="2" t="str">
        <f t="shared" si="45"/>
        <v/>
      </c>
      <c r="AO23" s="2" t="str">
        <f t="shared" si="79"/>
        <v/>
      </c>
      <c r="AP23" s="2" t="str">
        <f t="shared" si="80"/>
        <v/>
      </c>
      <c r="AQ23" s="2" t="str">
        <f t="shared" si="64"/>
        <v/>
      </c>
      <c r="AR23" s="2" t="str">
        <f t="shared" si="48"/>
        <v/>
      </c>
      <c r="AS23" s="2" t="str">
        <f t="shared" si="49"/>
        <v/>
      </c>
      <c r="AT23" s="2" t="str">
        <f t="shared" si="50"/>
        <v/>
      </c>
      <c r="AU23" s="2" t="str">
        <f t="shared" si="51"/>
        <v/>
      </c>
      <c r="AV23" s="2" t="str">
        <f t="shared" si="52"/>
        <v xml:space="preserve"> </v>
      </c>
      <c r="AW23" s="2" t="str">
        <f t="shared" si="16"/>
        <v xml:space="preserve"> </v>
      </c>
      <c r="AX23" s="2" t="str">
        <f t="shared" si="17"/>
        <v xml:space="preserve"> </v>
      </c>
      <c r="AY23" s="2" t="str">
        <f t="shared" si="18"/>
        <v xml:space="preserve"> </v>
      </c>
      <c r="AZ23" s="2"/>
      <c r="BA23" s="2" t="str">
        <f t="shared" si="53"/>
        <v/>
      </c>
      <c r="BB23" s="2" t="str">
        <f t="shared" si="54"/>
        <v/>
      </c>
      <c r="BC23" s="2" t="str">
        <f t="shared" si="55"/>
        <v/>
      </c>
      <c r="BD23" s="2" t="str">
        <f t="shared" si="56"/>
        <v/>
      </c>
      <c r="BH23" s="11" t="str">
        <f t="shared" si="65"/>
        <v/>
      </c>
      <c r="BI23" s="13" t="str">
        <f t="shared" si="66"/>
        <v/>
      </c>
      <c r="BJ23" s="4" t="str">
        <f t="shared" si="19"/>
        <v/>
      </c>
      <c r="BK23" s="4" t="str">
        <f t="shared" si="20"/>
        <v/>
      </c>
      <c r="BL23" s="4" t="str">
        <f t="shared" si="21"/>
        <v/>
      </c>
      <c r="BM23" s="7" t="str">
        <f t="shared" si="57"/>
        <v/>
      </c>
      <c r="BN23" s="7" t="str">
        <f t="shared" si="22"/>
        <v/>
      </c>
      <c r="BO23" s="7" t="str">
        <f t="shared" si="76"/>
        <v/>
      </c>
      <c r="BP23" s="7" t="str">
        <f t="shared" si="23"/>
        <v/>
      </c>
      <c r="BQ23" s="7" t="str">
        <f t="shared" si="24"/>
        <v/>
      </c>
      <c r="BR23" s="7" t="str">
        <f t="shared" si="25"/>
        <v/>
      </c>
      <c r="BS23" s="7" t="str">
        <f t="shared" si="59"/>
        <v/>
      </c>
      <c r="BT23" s="7" t="str">
        <f t="shared" si="60"/>
        <v/>
      </c>
      <c r="BU23" s="3" t="str">
        <f t="shared" si="26"/>
        <v/>
      </c>
      <c r="BV23" s="4" t="str">
        <f t="shared" si="27"/>
        <v/>
      </c>
      <c r="BW23" s="4" t="str">
        <f t="shared" si="28"/>
        <v/>
      </c>
      <c r="BX23" s="5" t="str">
        <f t="shared" si="29"/>
        <v/>
      </c>
      <c r="BY23" s="3" t="str">
        <f t="shared" si="30"/>
        <v/>
      </c>
      <c r="BZ23" s="5" t="str">
        <f t="shared" si="31"/>
        <v/>
      </c>
      <c r="CA23" s="7" t="str">
        <f t="shared" si="32"/>
        <v/>
      </c>
      <c r="CB23" s="7" t="str">
        <f t="shared" si="61"/>
        <v/>
      </c>
      <c r="CC23" s="7" t="str">
        <f t="shared" si="33"/>
        <v/>
      </c>
      <c r="CD23" s="7" t="str">
        <f t="shared" si="34"/>
        <v/>
      </c>
      <c r="CE23" s="7" t="str">
        <f t="shared" si="35"/>
        <v/>
      </c>
      <c r="CF23" s="7" t="str">
        <f t="shared" si="62"/>
        <v/>
      </c>
      <c r="CG23" s="7" t="str">
        <f t="shared" si="36"/>
        <v/>
      </c>
      <c r="CH23" s="7" t="str">
        <f t="shared" si="37"/>
        <v/>
      </c>
      <c r="CI23" s="4"/>
      <c r="CJ23" s="4" t="str">
        <f t="shared" si="38"/>
        <v/>
      </c>
      <c r="CK23" s="5" t="str">
        <f t="shared" si="39"/>
        <v/>
      </c>
      <c r="CL23" s="1" t="str">
        <f t="shared" si="67"/>
        <v/>
      </c>
      <c r="CM23" s="150" t="str">
        <f t="shared" si="68"/>
        <v/>
      </c>
      <c r="CN23" s="150" t="str">
        <f t="shared" si="69"/>
        <v/>
      </c>
      <c r="CO23" s="7" t="str">
        <f t="shared" si="70"/>
        <v/>
      </c>
      <c r="CP23" s="7"/>
      <c r="CQ23" s="7" t="str">
        <f t="shared" si="71"/>
        <v/>
      </c>
      <c r="CR23" s="7" t="str">
        <f t="shared" si="72"/>
        <v/>
      </c>
      <c r="CS23" s="7" t="str">
        <f t="shared" si="73"/>
        <v/>
      </c>
      <c r="CT23" s="7" t="str">
        <f t="shared" si="74"/>
        <v/>
      </c>
      <c r="CU23" s="7"/>
      <c r="CV23" s="7" t="str">
        <f t="shared" si="75"/>
        <v/>
      </c>
    </row>
    <row r="24" spans="1:100" ht="17.25" customHeight="1" x14ac:dyDescent="0.2">
      <c r="A24" s="8">
        <v>15</v>
      </c>
      <c r="B24" s="134"/>
      <c r="C24" s="41"/>
      <c r="D24" s="132"/>
      <c r="E24" s="39"/>
      <c r="F24" s="43"/>
      <c r="G24" s="132"/>
      <c r="H24" s="154"/>
      <c r="I24" s="16" t="str">
        <f t="shared" si="0"/>
        <v/>
      </c>
      <c r="J24" s="15" t="str">
        <f t="shared" si="1"/>
        <v/>
      </c>
      <c r="K24" s="15" t="str">
        <f>IF(BH24="1",COUNTIF(BH$10:BH24,"1"),"")</f>
        <v/>
      </c>
      <c r="L24" s="15" t="str">
        <f t="shared" si="2"/>
        <v/>
      </c>
      <c r="M24" s="15" t="str">
        <f t="shared" si="3"/>
        <v/>
      </c>
      <c r="N24" s="15" t="str">
        <f>IF(BI24="1",COUNTIF(BI$10:BI24,"1"),"")</f>
        <v/>
      </c>
      <c r="O24" s="15" t="str">
        <f t="shared" si="4"/>
        <v/>
      </c>
      <c r="P24" s="17" t="str">
        <f t="shared" si="5"/>
        <v/>
      </c>
      <c r="Q24" s="1"/>
      <c r="R24" s="242">
        <f ca="1">IF(試合情報とｻｲﾝ用①印刷!B31="","",試合情報とｻｲﾝ用①印刷!B31)</f>
        <v>15</v>
      </c>
      <c r="S24" s="136">
        <f t="shared" ca="1" si="6"/>
        <v>0</v>
      </c>
      <c r="T24" s="136">
        <f t="shared" ca="1" si="7"/>
        <v>0</v>
      </c>
      <c r="U24" s="136">
        <f t="shared" ca="1" si="8"/>
        <v>0</v>
      </c>
      <c r="V24" s="136">
        <f t="shared" ca="1" si="9"/>
        <v>0</v>
      </c>
      <c r="W24" s="136">
        <f t="shared" ca="1" si="10"/>
        <v>0</v>
      </c>
      <c r="X24" s="243"/>
      <c r="Y24" s="242">
        <f ca="1">IF(試合情報とｻｲﾝ用①印刷!F31="","",試合情報とｻｲﾝ用①印刷!F31)</f>
        <v>15</v>
      </c>
      <c r="Z24" s="136">
        <f t="shared" ca="1" si="11"/>
        <v>0</v>
      </c>
      <c r="AA24" s="136">
        <f t="shared" ca="1" si="12"/>
        <v>0</v>
      </c>
      <c r="AB24" s="136">
        <f t="shared" ca="1" si="13"/>
        <v>0</v>
      </c>
      <c r="AC24" s="136">
        <f t="shared" ca="1" si="14"/>
        <v>0</v>
      </c>
      <c r="AD24" s="136">
        <f t="shared" ca="1" si="15"/>
        <v>0</v>
      </c>
      <c r="AE24" s="243"/>
      <c r="AH24" s="2" t="str">
        <f t="shared" si="77"/>
        <v/>
      </c>
      <c r="AI24" s="2" t="str">
        <f t="shared" si="78"/>
        <v/>
      </c>
      <c r="AJ24" s="2" t="str">
        <f t="shared" si="63"/>
        <v/>
      </c>
      <c r="AK24" s="2" t="str">
        <f t="shared" si="42"/>
        <v/>
      </c>
      <c r="AL24" s="2" t="str">
        <f t="shared" si="43"/>
        <v/>
      </c>
      <c r="AM24" s="2" t="str">
        <f t="shared" si="44"/>
        <v/>
      </c>
      <c r="AN24" s="2" t="str">
        <f t="shared" si="45"/>
        <v/>
      </c>
      <c r="AO24" s="2" t="str">
        <f t="shared" si="79"/>
        <v/>
      </c>
      <c r="AP24" s="2" t="str">
        <f t="shared" si="80"/>
        <v/>
      </c>
      <c r="AQ24" s="2" t="str">
        <f t="shared" si="64"/>
        <v/>
      </c>
      <c r="AR24" s="2" t="str">
        <f t="shared" si="48"/>
        <v/>
      </c>
      <c r="AS24" s="2" t="str">
        <f t="shared" si="49"/>
        <v/>
      </c>
      <c r="AT24" s="2" t="str">
        <f t="shared" si="50"/>
        <v/>
      </c>
      <c r="AU24" s="2" t="str">
        <f t="shared" si="51"/>
        <v/>
      </c>
      <c r="AV24" s="2" t="str">
        <f t="shared" si="52"/>
        <v xml:space="preserve"> </v>
      </c>
      <c r="AW24" s="2" t="str">
        <f t="shared" si="16"/>
        <v xml:space="preserve"> </v>
      </c>
      <c r="AX24" s="2" t="str">
        <f t="shared" si="17"/>
        <v xml:space="preserve"> </v>
      </c>
      <c r="AY24" s="2" t="str">
        <f t="shared" si="18"/>
        <v xml:space="preserve"> </v>
      </c>
      <c r="AZ24" s="2"/>
      <c r="BA24" s="2" t="str">
        <f t="shared" si="53"/>
        <v/>
      </c>
      <c r="BB24" s="2" t="str">
        <f t="shared" si="54"/>
        <v/>
      </c>
      <c r="BC24" s="2" t="str">
        <f t="shared" si="55"/>
        <v/>
      </c>
      <c r="BD24" s="2" t="str">
        <f t="shared" si="56"/>
        <v/>
      </c>
      <c r="BH24" s="11" t="str">
        <f t="shared" si="65"/>
        <v/>
      </c>
      <c r="BI24" s="13" t="str">
        <f t="shared" si="66"/>
        <v/>
      </c>
      <c r="BJ24" s="4" t="str">
        <f t="shared" si="19"/>
        <v/>
      </c>
      <c r="BK24" s="4" t="str">
        <f t="shared" si="20"/>
        <v/>
      </c>
      <c r="BL24" s="4" t="str">
        <f t="shared" si="21"/>
        <v/>
      </c>
      <c r="BM24" s="7" t="str">
        <f t="shared" si="57"/>
        <v/>
      </c>
      <c r="BN24" s="7" t="str">
        <f t="shared" si="22"/>
        <v/>
      </c>
      <c r="BO24" s="7" t="str">
        <f t="shared" si="76"/>
        <v/>
      </c>
      <c r="BP24" s="7" t="str">
        <f t="shared" si="23"/>
        <v/>
      </c>
      <c r="BQ24" s="7" t="str">
        <f t="shared" si="24"/>
        <v/>
      </c>
      <c r="BR24" s="7" t="str">
        <f t="shared" si="25"/>
        <v/>
      </c>
      <c r="BS24" s="7" t="str">
        <f t="shared" si="59"/>
        <v/>
      </c>
      <c r="BT24" s="7" t="str">
        <f t="shared" si="60"/>
        <v/>
      </c>
      <c r="BU24" s="3" t="str">
        <f t="shared" si="26"/>
        <v/>
      </c>
      <c r="BV24" s="4" t="str">
        <f t="shared" si="27"/>
        <v/>
      </c>
      <c r="BW24" s="4" t="str">
        <f t="shared" si="28"/>
        <v/>
      </c>
      <c r="BX24" s="5" t="str">
        <f t="shared" si="29"/>
        <v/>
      </c>
      <c r="BY24" s="3" t="str">
        <f t="shared" si="30"/>
        <v/>
      </c>
      <c r="BZ24" s="5" t="str">
        <f t="shared" si="31"/>
        <v/>
      </c>
      <c r="CA24" s="7" t="str">
        <f t="shared" si="32"/>
        <v/>
      </c>
      <c r="CB24" s="7" t="str">
        <f t="shared" si="61"/>
        <v/>
      </c>
      <c r="CC24" s="7" t="str">
        <f t="shared" si="33"/>
        <v/>
      </c>
      <c r="CD24" s="7" t="str">
        <f t="shared" si="34"/>
        <v/>
      </c>
      <c r="CE24" s="7" t="str">
        <f t="shared" si="35"/>
        <v/>
      </c>
      <c r="CF24" s="7" t="str">
        <f t="shared" si="62"/>
        <v/>
      </c>
      <c r="CG24" s="7" t="str">
        <f t="shared" si="36"/>
        <v/>
      </c>
      <c r="CH24" s="7" t="str">
        <f t="shared" si="37"/>
        <v/>
      </c>
      <c r="CI24" s="4"/>
      <c r="CJ24" s="4" t="str">
        <f t="shared" si="38"/>
        <v/>
      </c>
      <c r="CK24" s="5" t="str">
        <f t="shared" si="39"/>
        <v/>
      </c>
      <c r="CL24" s="1" t="str">
        <f t="shared" si="67"/>
        <v/>
      </c>
      <c r="CM24" s="150" t="str">
        <f t="shared" si="68"/>
        <v/>
      </c>
      <c r="CN24" s="150" t="str">
        <f t="shared" si="69"/>
        <v/>
      </c>
      <c r="CO24" s="7" t="str">
        <f t="shared" si="70"/>
        <v/>
      </c>
      <c r="CP24" s="7"/>
      <c r="CQ24" s="7" t="str">
        <f t="shared" si="71"/>
        <v/>
      </c>
      <c r="CR24" s="7" t="str">
        <f t="shared" si="72"/>
        <v/>
      </c>
      <c r="CS24" s="7" t="str">
        <f t="shared" si="73"/>
        <v/>
      </c>
      <c r="CT24" s="7" t="str">
        <f t="shared" si="74"/>
        <v/>
      </c>
      <c r="CU24" s="7"/>
      <c r="CV24" s="7" t="str">
        <f t="shared" si="75"/>
        <v/>
      </c>
    </row>
    <row r="25" spans="1:100" ht="17.25" customHeight="1" x14ac:dyDescent="0.2">
      <c r="A25" s="8">
        <v>16</v>
      </c>
      <c r="B25" s="134"/>
      <c r="C25" s="41"/>
      <c r="D25" s="132"/>
      <c r="E25" s="39"/>
      <c r="F25" s="43"/>
      <c r="G25" s="132"/>
      <c r="H25" s="154"/>
      <c r="I25" s="16" t="str">
        <f t="shared" si="0"/>
        <v/>
      </c>
      <c r="J25" s="15" t="str">
        <f t="shared" si="1"/>
        <v/>
      </c>
      <c r="K25" s="15" t="str">
        <f>IF(BH25="1",COUNTIF(BH$10:BH25,"1"),"")</f>
        <v/>
      </c>
      <c r="L25" s="15" t="str">
        <f t="shared" si="2"/>
        <v/>
      </c>
      <c r="M25" s="15" t="str">
        <f t="shared" si="3"/>
        <v/>
      </c>
      <c r="N25" s="15" t="str">
        <f>IF(BI25="1",COUNTIF(BI$10:BI25,"1"),"")</f>
        <v/>
      </c>
      <c r="O25" s="15" t="str">
        <f t="shared" si="4"/>
        <v/>
      </c>
      <c r="P25" s="17" t="str">
        <f t="shared" si="5"/>
        <v/>
      </c>
      <c r="Q25" s="1"/>
      <c r="R25" s="242">
        <f ca="1">IF(試合情報とｻｲﾝ用①印刷!B32="","",試合情報とｻｲﾝ用①印刷!B32)</f>
        <v>16</v>
      </c>
      <c r="S25" s="136">
        <f t="shared" ca="1" si="6"/>
        <v>0</v>
      </c>
      <c r="T25" s="136">
        <f t="shared" ca="1" si="7"/>
        <v>0</v>
      </c>
      <c r="U25" s="136">
        <f t="shared" ca="1" si="8"/>
        <v>0</v>
      </c>
      <c r="V25" s="136">
        <f t="shared" ca="1" si="9"/>
        <v>0</v>
      </c>
      <c r="W25" s="136">
        <f t="shared" ca="1" si="10"/>
        <v>0</v>
      </c>
      <c r="X25" s="243"/>
      <c r="Y25" s="242">
        <f ca="1">IF(試合情報とｻｲﾝ用①印刷!F32="","",試合情報とｻｲﾝ用①印刷!F32)</f>
        <v>16</v>
      </c>
      <c r="Z25" s="136">
        <f t="shared" ca="1" si="11"/>
        <v>0</v>
      </c>
      <c r="AA25" s="136">
        <f t="shared" ca="1" si="12"/>
        <v>0</v>
      </c>
      <c r="AB25" s="136">
        <f t="shared" ca="1" si="13"/>
        <v>0</v>
      </c>
      <c r="AC25" s="136">
        <f t="shared" ca="1" si="14"/>
        <v>0</v>
      </c>
      <c r="AD25" s="136">
        <f t="shared" ca="1" si="15"/>
        <v>0</v>
      </c>
      <c r="AE25" s="243"/>
      <c r="AH25" s="2" t="str">
        <f t="shared" si="77"/>
        <v/>
      </c>
      <c r="AI25" s="2" t="str">
        <f t="shared" si="78"/>
        <v/>
      </c>
      <c r="AJ25" s="2" t="str">
        <f t="shared" si="63"/>
        <v/>
      </c>
      <c r="AK25" s="2" t="str">
        <f t="shared" si="42"/>
        <v/>
      </c>
      <c r="AL25" s="2" t="str">
        <f t="shared" si="43"/>
        <v/>
      </c>
      <c r="AM25" s="2" t="str">
        <f t="shared" si="44"/>
        <v/>
      </c>
      <c r="AN25" s="2" t="str">
        <f t="shared" si="45"/>
        <v/>
      </c>
      <c r="AO25" s="2" t="str">
        <f t="shared" si="79"/>
        <v/>
      </c>
      <c r="AP25" s="2" t="str">
        <f t="shared" si="80"/>
        <v/>
      </c>
      <c r="AQ25" s="2" t="str">
        <f t="shared" si="64"/>
        <v/>
      </c>
      <c r="AR25" s="2" t="str">
        <f t="shared" si="48"/>
        <v/>
      </c>
      <c r="AS25" s="2" t="str">
        <f t="shared" si="49"/>
        <v/>
      </c>
      <c r="AT25" s="2" t="str">
        <f t="shared" si="50"/>
        <v/>
      </c>
      <c r="AU25" s="2" t="str">
        <f t="shared" si="51"/>
        <v/>
      </c>
      <c r="AV25" s="2" t="str">
        <f t="shared" si="52"/>
        <v xml:space="preserve"> </v>
      </c>
      <c r="AW25" s="2" t="str">
        <f t="shared" si="16"/>
        <v xml:space="preserve"> </v>
      </c>
      <c r="AX25" s="2" t="str">
        <f t="shared" si="17"/>
        <v xml:space="preserve"> </v>
      </c>
      <c r="AY25" s="2" t="str">
        <f t="shared" si="18"/>
        <v xml:space="preserve"> </v>
      </c>
      <c r="AZ25" s="2"/>
      <c r="BA25" s="2" t="str">
        <f t="shared" si="53"/>
        <v/>
      </c>
      <c r="BB25" s="2" t="str">
        <f t="shared" si="54"/>
        <v/>
      </c>
      <c r="BC25" s="2" t="str">
        <f t="shared" si="55"/>
        <v/>
      </c>
      <c r="BD25" s="2" t="str">
        <f t="shared" si="56"/>
        <v/>
      </c>
      <c r="BE25" s="2"/>
      <c r="BH25" s="11" t="str">
        <f t="shared" si="65"/>
        <v/>
      </c>
      <c r="BI25" s="13" t="str">
        <f t="shared" si="66"/>
        <v/>
      </c>
      <c r="BJ25" s="4" t="str">
        <f t="shared" si="19"/>
        <v/>
      </c>
      <c r="BK25" s="4" t="str">
        <f t="shared" si="20"/>
        <v/>
      </c>
      <c r="BL25" s="4" t="str">
        <f t="shared" si="21"/>
        <v/>
      </c>
      <c r="BM25" s="7" t="str">
        <f t="shared" si="57"/>
        <v/>
      </c>
      <c r="BN25" s="7" t="str">
        <f t="shared" si="22"/>
        <v/>
      </c>
      <c r="BO25" s="7" t="str">
        <f t="shared" si="76"/>
        <v/>
      </c>
      <c r="BP25" s="7" t="str">
        <f t="shared" si="23"/>
        <v/>
      </c>
      <c r="BQ25" s="7" t="str">
        <f t="shared" si="24"/>
        <v/>
      </c>
      <c r="BR25" s="7" t="str">
        <f t="shared" si="25"/>
        <v/>
      </c>
      <c r="BS25" s="7" t="str">
        <f t="shared" si="59"/>
        <v/>
      </c>
      <c r="BT25" s="7" t="str">
        <f t="shared" si="60"/>
        <v/>
      </c>
      <c r="BU25" s="3" t="str">
        <f t="shared" si="26"/>
        <v/>
      </c>
      <c r="BV25" s="4" t="str">
        <f t="shared" si="27"/>
        <v/>
      </c>
      <c r="BW25" s="4" t="str">
        <f t="shared" si="28"/>
        <v/>
      </c>
      <c r="BX25" s="5" t="str">
        <f t="shared" si="29"/>
        <v/>
      </c>
      <c r="BY25" s="3" t="str">
        <f t="shared" si="30"/>
        <v/>
      </c>
      <c r="BZ25" s="5" t="str">
        <f t="shared" si="31"/>
        <v/>
      </c>
      <c r="CA25" s="7" t="str">
        <f t="shared" si="32"/>
        <v/>
      </c>
      <c r="CB25" s="7" t="str">
        <f t="shared" si="61"/>
        <v/>
      </c>
      <c r="CC25" s="7" t="str">
        <f t="shared" si="33"/>
        <v/>
      </c>
      <c r="CD25" s="7" t="str">
        <f t="shared" si="34"/>
        <v/>
      </c>
      <c r="CE25" s="7" t="str">
        <f t="shared" si="35"/>
        <v/>
      </c>
      <c r="CF25" s="7" t="str">
        <f t="shared" si="62"/>
        <v/>
      </c>
      <c r="CG25" s="7" t="str">
        <f t="shared" si="36"/>
        <v/>
      </c>
      <c r="CH25" s="7" t="str">
        <f t="shared" si="37"/>
        <v/>
      </c>
      <c r="CI25" s="4"/>
      <c r="CJ25" s="4" t="str">
        <f t="shared" si="38"/>
        <v/>
      </c>
      <c r="CK25" s="5" t="str">
        <f t="shared" si="39"/>
        <v/>
      </c>
      <c r="CL25" s="1" t="str">
        <f t="shared" si="67"/>
        <v/>
      </c>
      <c r="CM25" s="150" t="str">
        <f t="shared" si="68"/>
        <v/>
      </c>
      <c r="CN25" s="150" t="str">
        <f t="shared" si="69"/>
        <v/>
      </c>
      <c r="CO25" s="7" t="str">
        <f t="shared" si="70"/>
        <v/>
      </c>
      <c r="CP25" s="7"/>
      <c r="CQ25" s="7" t="str">
        <f t="shared" si="71"/>
        <v/>
      </c>
      <c r="CR25" s="7" t="str">
        <f t="shared" si="72"/>
        <v/>
      </c>
      <c r="CS25" s="7" t="str">
        <f t="shared" si="73"/>
        <v/>
      </c>
      <c r="CT25" s="7" t="str">
        <f t="shared" si="74"/>
        <v/>
      </c>
      <c r="CU25" s="7"/>
      <c r="CV25" s="7" t="str">
        <f t="shared" si="75"/>
        <v/>
      </c>
    </row>
    <row r="26" spans="1:100" ht="17.25" customHeight="1" x14ac:dyDescent="0.2">
      <c r="A26" s="8">
        <v>17</v>
      </c>
      <c r="B26" s="134"/>
      <c r="C26" s="41"/>
      <c r="D26" s="132"/>
      <c r="E26" s="39"/>
      <c r="F26" s="43"/>
      <c r="G26" s="132"/>
      <c r="H26" s="154"/>
      <c r="I26" s="16" t="str">
        <f t="shared" si="0"/>
        <v/>
      </c>
      <c r="J26" s="15" t="str">
        <f t="shared" si="1"/>
        <v/>
      </c>
      <c r="K26" s="15" t="str">
        <f>IF(BH26="1",COUNTIF(BH$10:BH26,"1"),"")</f>
        <v/>
      </c>
      <c r="L26" s="15" t="str">
        <f t="shared" si="2"/>
        <v/>
      </c>
      <c r="M26" s="15" t="str">
        <f t="shared" si="3"/>
        <v/>
      </c>
      <c r="N26" s="15" t="str">
        <f>IF(BI26="1",COUNTIF(BI$10:BI26,"1"),"")</f>
        <v/>
      </c>
      <c r="O26" s="15" t="str">
        <f t="shared" si="4"/>
        <v/>
      </c>
      <c r="P26" s="17" t="str">
        <f t="shared" si="5"/>
        <v/>
      </c>
      <c r="Q26" s="1"/>
      <c r="R26" s="246" t="s">
        <v>51</v>
      </c>
      <c r="S26" s="437">
        <f ca="1">SUM(S10:S25)</f>
        <v>0</v>
      </c>
      <c r="T26" s="136">
        <f>COUNTIF(AV:AV,R26)</f>
        <v>0</v>
      </c>
      <c r="U26" s="136">
        <f>COUNTIF(AW:AW,R26)</f>
        <v>0</v>
      </c>
      <c r="V26" s="136">
        <f>COUNTIF(AX10:AX111,R26)</f>
        <v>0</v>
      </c>
      <c r="W26" s="136">
        <f>COUNTIF(AY:AY,R26)</f>
        <v>0</v>
      </c>
      <c r="X26" s="243"/>
      <c r="Y26" s="246" t="s">
        <v>51</v>
      </c>
      <c r="Z26" s="437">
        <f ca="1">SUM(Z10:Z25)</f>
        <v>0</v>
      </c>
      <c r="AA26" s="136">
        <f>COUNTIF(BA:BA,R26)</f>
        <v>0</v>
      </c>
      <c r="AB26" s="136">
        <f>COUNTIF(BB:BB,R26)</f>
        <v>0</v>
      </c>
      <c r="AC26" s="136">
        <f>COUNTIF(BC10:BC111,R26)</f>
        <v>0</v>
      </c>
      <c r="AD26" s="136">
        <f>COUNTIF(BD:BD,R26)</f>
        <v>0</v>
      </c>
      <c r="AE26" s="243"/>
      <c r="AH26" s="2" t="str">
        <f t="shared" si="77"/>
        <v/>
      </c>
      <c r="AI26" s="2" t="str">
        <f t="shared" si="78"/>
        <v/>
      </c>
      <c r="AJ26" s="2" t="str">
        <f t="shared" si="63"/>
        <v/>
      </c>
      <c r="AK26" s="2" t="str">
        <f t="shared" si="42"/>
        <v/>
      </c>
      <c r="AL26" s="2" t="str">
        <f t="shared" si="43"/>
        <v/>
      </c>
      <c r="AM26" s="2" t="str">
        <f t="shared" si="44"/>
        <v/>
      </c>
      <c r="AN26" s="2" t="str">
        <f t="shared" si="45"/>
        <v/>
      </c>
      <c r="AO26" s="2" t="str">
        <f t="shared" si="79"/>
        <v/>
      </c>
      <c r="AP26" s="2" t="str">
        <f t="shared" si="80"/>
        <v/>
      </c>
      <c r="AQ26" s="2" t="str">
        <f t="shared" si="64"/>
        <v/>
      </c>
      <c r="AR26" s="2" t="str">
        <f t="shared" si="48"/>
        <v/>
      </c>
      <c r="AS26" s="2" t="str">
        <f t="shared" si="49"/>
        <v/>
      </c>
      <c r="AT26" s="2" t="str">
        <f t="shared" si="50"/>
        <v/>
      </c>
      <c r="AU26" s="2" t="str">
        <f t="shared" si="51"/>
        <v/>
      </c>
      <c r="AV26" s="2" t="str">
        <f t="shared" si="52"/>
        <v xml:space="preserve"> </v>
      </c>
      <c r="AW26" s="2" t="str">
        <f t="shared" si="16"/>
        <v xml:space="preserve"> </v>
      </c>
      <c r="AX26" s="2" t="str">
        <f t="shared" si="17"/>
        <v xml:space="preserve"> </v>
      </c>
      <c r="AY26" s="2" t="str">
        <f t="shared" si="18"/>
        <v xml:space="preserve"> </v>
      </c>
      <c r="AZ26" s="2"/>
      <c r="BA26" s="2" t="str">
        <f t="shared" si="53"/>
        <v/>
      </c>
      <c r="BB26" s="2" t="str">
        <f t="shared" si="54"/>
        <v/>
      </c>
      <c r="BC26" s="2" t="str">
        <f t="shared" si="55"/>
        <v/>
      </c>
      <c r="BD26" s="2" t="str">
        <f t="shared" si="56"/>
        <v/>
      </c>
      <c r="BH26" s="11" t="str">
        <f t="shared" si="65"/>
        <v/>
      </c>
      <c r="BI26" s="13" t="str">
        <f t="shared" si="66"/>
        <v/>
      </c>
      <c r="BJ26" s="4" t="str">
        <f t="shared" si="19"/>
        <v/>
      </c>
      <c r="BK26" s="4" t="str">
        <f t="shared" si="20"/>
        <v/>
      </c>
      <c r="BL26" s="4" t="str">
        <f t="shared" si="21"/>
        <v/>
      </c>
      <c r="BM26" s="7" t="str">
        <f t="shared" si="57"/>
        <v/>
      </c>
      <c r="BN26" s="7" t="str">
        <f t="shared" si="22"/>
        <v/>
      </c>
      <c r="BO26" s="7" t="str">
        <f t="shared" si="76"/>
        <v/>
      </c>
      <c r="BP26" s="7" t="str">
        <f t="shared" si="23"/>
        <v/>
      </c>
      <c r="BQ26" s="7" t="str">
        <f t="shared" si="24"/>
        <v/>
      </c>
      <c r="BR26" s="7" t="str">
        <f t="shared" si="25"/>
        <v/>
      </c>
      <c r="BS26" s="7" t="str">
        <f t="shared" si="59"/>
        <v/>
      </c>
      <c r="BT26" s="7" t="str">
        <f t="shared" si="60"/>
        <v/>
      </c>
      <c r="BU26" s="3" t="str">
        <f>IF(B26=+$C$1,F26,"")</f>
        <v/>
      </c>
      <c r="BV26" s="4" t="str">
        <f t="shared" si="27"/>
        <v/>
      </c>
      <c r="BW26" s="4" t="str">
        <f t="shared" si="28"/>
        <v/>
      </c>
      <c r="BX26" s="5" t="str">
        <f t="shared" si="29"/>
        <v/>
      </c>
      <c r="BY26" s="3" t="str">
        <f t="shared" si="30"/>
        <v/>
      </c>
      <c r="BZ26" s="5" t="str">
        <f t="shared" si="31"/>
        <v/>
      </c>
      <c r="CA26" s="7" t="str">
        <f t="shared" si="32"/>
        <v/>
      </c>
      <c r="CB26" s="7" t="str">
        <f t="shared" si="61"/>
        <v/>
      </c>
      <c r="CC26" s="7" t="str">
        <f t="shared" si="33"/>
        <v/>
      </c>
      <c r="CD26" s="7" t="str">
        <f t="shared" si="34"/>
        <v/>
      </c>
      <c r="CE26" s="7" t="str">
        <f t="shared" si="35"/>
        <v/>
      </c>
      <c r="CF26" s="7" t="str">
        <f t="shared" si="62"/>
        <v/>
      </c>
      <c r="CG26" s="7" t="str">
        <f t="shared" si="36"/>
        <v/>
      </c>
      <c r="CH26" s="7" t="str">
        <f t="shared" si="37"/>
        <v/>
      </c>
      <c r="CI26" s="4"/>
      <c r="CJ26" s="4" t="str">
        <f t="shared" si="38"/>
        <v/>
      </c>
      <c r="CK26" s="5" t="str">
        <f t="shared" si="39"/>
        <v/>
      </c>
      <c r="CL26" s="1" t="str">
        <f t="shared" si="67"/>
        <v/>
      </c>
      <c r="CM26" s="150" t="str">
        <f t="shared" si="68"/>
        <v/>
      </c>
      <c r="CN26" s="150" t="str">
        <f t="shared" si="69"/>
        <v/>
      </c>
      <c r="CO26" s="7" t="str">
        <f t="shared" si="70"/>
        <v/>
      </c>
      <c r="CP26" s="7"/>
      <c r="CQ26" s="7" t="str">
        <f t="shared" si="71"/>
        <v/>
      </c>
      <c r="CR26" s="7" t="str">
        <f t="shared" si="72"/>
        <v/>
      </c>
      <c r="CS26" s="7" t="str">
        <f t="shared" si="73"/>
        <v/>
      </c>
      <c r="CT26" s="7" t="str">
        <f t="shared" si="74"/>
        <v/>
      </c>
      <c r="CU26" s="7"/>
      <c r="CV26" s="7" t="str">
        <f t="shared" si="75"/>
        <v/>
      </c>
    </row>
    <row r="27" spans="1:100" ht="17.25" customHeight="1" x14ac:dyDescent="0.2">
      <c r="A27" s="8">
        <v>18</v>
      </c>
      <c r="B27" s="134"/>
      <c r="C27" s="41"/>
      <c r="D27" s="132"/>
      <c r="E27" s="39"/>
      <c r="F27" s="43"/>
      <c r="G27" s="132"/>
      <c r="H27" s="154"/>
      <c r="I27" s="16" t="str">
        <f t="shared" si="0"/>
        <v/>
      </c>
      <c r="J27" s="15" t="str">
        <f t="shared" si="1"/>
        <v/>
      </c>
      <c r="K27" s="15" t="str">
        <f>IF(BH27="1",COUNTIF(BH$10:BH27,"1"),"")</f>
        <v/>
      </c>
      <c r="L27" s="15" t="str">
        <f t="shared" si="2"/>
        <v/>
      </c>
      <c r="M27" s="15" t="str">
        <f t="shared" si="3"/>
        <v/>
      </c>
      <c r="N27" s="15" t="str">
        <f>IF(BI27="1",COUNTIF(BI$10:BI27,"1"),"")</f>
        <v/>
      </c>
      <c r="O27" s="15" t="str">
        <f t="shared" si="4"/>
        <v/>
      </c>
      <c r="P27" s="17" t="str">
        <f t="shared" si="5"/>
        <v/>
      </c>
      <c r="Q27" s="1"/>
      <c r="R27" s="246" t="s">
        <v>78</v>
      </c>
      <c r="S27" s="437"/>
      <c r="T27" s="136">
        <f>COUNTIF(AV:AV,R27)</f>
        <v>0</v>
      </c>
      <c r="U27" s="136">
        <f>COUNTIF(AW:AW,R27)</f>
        <v>0</v>
      </c>
      <c r="V27" s="136">
        <f>COUNTIF(AX10:AX111,R27)</f>
        <v>0</v>
      </c>
      <c r="W27" s="136">
        <f>COUNTIF(AY:AY,R27)</f>
        <v>0</v>
      </c>
      <c r="X27" s="243"/>
      <c r="Y27" s="246" t="s">
        <v>78</v>
      </c>
      <c r="Z27" s="437"/>
      <c r="AA27" s="136">
        <f>COUNTIF(BA:BA,R27)</f>
        <v>0</v>
      </c>
      <c r="AB27" s="136">
        <f>COUNTIF(BB:BB,R27)</f>
        <v>0</v>
      </c>
      <c r="AC27" s="136">
        <f>COUNTIF(BC10:BC111,R27)</f>
        <v>0</v>
      </c>
      <c r="AD27" s="136">
        <f>COUNTIF(BD:BD,R27)</f>
        <v>0</v>
      </c>
      <c r="AE27" s="243"/>
      <c r="AH27" s="2" t="str">
        <f t="shared" si="77"/>
        <v/>
      </c>
      <c r="AI27" s="2" t="str">
        <f t="shared" si="78"/>
        <v/>
      </c>
      <c r="AJ27" s="2" t="str">
        <f t="shared" si="63"/>
        <v/>
      </c>
      <c r="AK27" s="2" t="str">
        <f t="shared" si="42"/>
        <v/>
      </c>
      <c r="AL27" s="2" t="str">
        <f t="shared" si="43"/>
        <v/>
      </c>
      <c r="AM27" s="2" t="str">
        <f t="shared" si="44"/>
        <v/>
      </c>
      <c r="AN27" s="2" t="str">
        <f t="shared" si="45"/>
        <v/>
      </c>
      <c r="AO27" s="2" t="str">
        <f t="shared" si="79"/>
        <v/>
      </c>
      <c r="AP27" s="2" t="str">
        <f t="shared" si="80"/>
        <v/>
      </c>
      <c r="AQ27" s="2" t="str">
        <f t="shared" si="64"/>
        <v/>
      </c>
      <c r="AR27" s="2" t="str">
        <f t="shared" si="48"/>
        <v/>
      </c>
      <c r="AS27" s="2" t="str">
        <f t="shared" si="49"/>
        <v/>
      </c>
      <c r="AT27" s="2" t="str">
        <f t="shared" si="50"/>
        <v/>
      </c>
      <c r="AU27" s="2" t="str">
        <f t="shared" si="51"/>
        <v/>
      </c>
      <c r="AV27" s="2" t="str">
        <f t="shared" si="52"/>
        <v xml:space="preserve"> </v>
      </c>
      <c r="AW27" s="2" t="str">
        <f t="shared" si="16"/>
        <v xml:space="preserve"> </v>
      </c>
      <c r="AX27" s="2" t="str">
        <f t="shared" si="17"/>
        <v xml:space="preserve"> </v>
      </c>
      <c r="AY27" s="2" t="str">
        <f t="shared" si="18"/>
        <v xml:space="preserve"> </v>
      </c>
      <c r="AZ27" s="2"/>
      <c r="BA27" s="2" t="str">
        <f t="shared" si="53"/>
        <v/>
      </c>
      <c r="BB27" s="2" t="str">
        <f t="shared" si="54"/>
        <v/>
      </c>
      <c r="BC27" s="2" t="str">
        <f t="shared" si="55"/>
        <v/>
      </c>
      <c r="BD27" s="2" t="str">
        <f t="shared" si="56"/>
        <v/>
      </c>
      <c r="BH27" s="11" t="str">
        <f t="shared" ref="BH27:BH90" si="81">BO27&amp;CC27&amp;CQ27</f>
        <v/>
      </c>
      <c r="BI27" s="13" t="str">
        <f t="shared" ref="BI27:BI90" si="82">BR27&amp;CF27&amp;CT27</f>
        <v/>
      </c>
      <c r="BJ27" s="4" t="str">
        <f t="shared" si="19"/>
        <v/>
      </c>
      <c r="BK27" s="4" t="str">
        <f t="shared" si="20"/>
        <v/>
      </c>
      <c r="BL27" s="4" t="str">
        <f t="shared" si="21"/>
        <v/>
      </c>
      <c r="BM27" s="7" t="str">
        <f t="shared" si="57"/>
        <v/>
      </c>
      <c r="BN27" s="7" t="str">
        <f t="shared" si="22"/>
        <v/>
      </c>
      <c r="BO27" s="7" t="str">
        <f t="shared" si="76"/>
        <v/>
      </c>
      <c r="BP27" s="7" t="str">
        <f t="shared" si="23"/>
        <v/>
      </c>
      <c r="BQ27" s="7" t="str">
        <f t="shared" si="24"/>
        <v/>
      </c>
      <c r="BR27" s="7" t="str">
        <f t="shared" si="25"/>
        <v/>
      </c>
      <c r="BS27" s="7" t="str">
        <f t="shared" si="59"/>
        <v/>
      </c>
      <c r="BT27" s="7" t="str">
        <f t="shared" si="60"/>
        <v/>
      </c>
      <c r="BU27" s="3" t="str">
        <f t="shared" si="26"/>
        <v/>
      </c>
      <c r="BV27" s="4" t="str">
        <f t="shared" si="27"/>
        <v/>
      </c>
      <c r="BW27" s="4" t="str">
        <f t="shared" si="28"/>
        <v/>
      </c>
      <c r="BX27" s="5" t="str">
        <f t="shared" si="29"/>
        <v/>
      </c>
      <c r="BY27" s="3" t="str">
        <f t="shared" si="30"/>
        <v/>
      </c>
      <c r="BZ27" s="5" t="str">
        <f t="shared" si="31"/>
        <v/>
      </c>
      <c r="CA27" s="7" t="str">
        <f t="shared" si="32"/>
        <v/>
      </c>
      <c r="CB27" s="7" t="str">
        <f t="shared" si="61"/>
        <v/>
      </c>
      <c r="CC27" s="7" t="str">
        <f t="shared" si="33"/>
        <v/>
      </c>
      <c r="CD27" s="7" t="str">
        <f t="shared" si="34"/>
        <v/>
      </c>
      <c r="CE27" s="7" t="str">
        <f t="shared" si="35"/>
        <v/>
      </c>
      <c r="CF27" s="7" t="str">
        <f t="shared" si="62"/>
        <v/>
      </c>
      <c r="CG27" s="7" t="str">
        <f t="shared" si="36"/>
        <v/>
      </c>
      <c r="CH27" s="7" t="str">
        <f t="shared" si="37"/>
        <v/>
      </c>
      <c r="CI27" s="4"/>
      <c r="CJ27" s="4" t="str">
        <f t="shared" si="38"/>
        <v/>
      </c>
      <c r="CK27" s="5" t="str">
        <f t="shared" si="39"/>
        <v/>
      </c>
      <c r="CL27" s="1" t="str">
        <f t="shared" si="67"/>
        <v/>
      </c>
      <c r="CM27" s="150" t="str">
        <f t="shared" si="68"/>
        <v/>
      </c>
      <c r="CN27" s="150" t="str">
        <f t="shared" si="69"/>
        <v/>
      </c>
      <c r="CO27" s="7" t="str">
        <f t="shared" si="70"/>
        <v/>
      </c>
      <c r="CP27" s="7"/>
      <c r="CQ27" s="7" t="str">
        <f t="shared" si="71"/>
        <v/>
      </c>
      <c r="CR27" s="7" t="str">
        <f t="shared" si="72"/>
        <v/>
      </c>
      <c r="CS27" s="7" t="str">
        <f t="shared" si="73"/>
        <v/>
      </c>
      <c r="CT27" s="7" t="str">
        <f t="shared" si="74"/>
        <v/>
      </c>
      <c r="CU27" s="7"/>
      <c r="CV27" s="7" t="str">
        <f t="shared" si="75"/>
        <v/>
      </c>
    </row>
    <row r="28" spans="1:100" ht="17.25" customHeight="1" x14ac:dyDescent="0.2">
      <c r="A28" s="8">
        <v>19</v>
      </c>
      <c r="B28" s="134"/>
      <c r="C28" s="41"/>
      <c r="D28" s="132"/>
      <c r="E28" s="39"/>
      <c r="F28" s="43"/>
      <c r="G28" s="132"/>
      <c r="H28" s="154"/>
      <c r="I28" s="16" t="str">
        <f t="shared" si="0"/>
        <v/>
      </c>
      <c r="J28" s="15" t="str">
        <f t="shared" si="1"/>
        <v/>
      </c>
      <c r="K28" s="15" t="str">
        <f>IF(BH28="1",COUNTIF(BH$10:BH28,"1"),"")</f>
        <v/>
      </c>
      <c r="L28" s="15" t="str">
        <f t="shared" si="2"/>
        <v/>
      </c>
      <c r="M28" s="15" t="str">
        <f t="shared" si="3"/>
        <v/>
      </c>
      <c r="N28" s="15" t="str">
        <f>IF(BI28="1",COUNTIF(BI$10:BI28,"1"),"")</f>
        <v/>
      </c>
      <c r="O28" s="15" t="str">
        <f t="shared" si="4"/>
        <v/>
      </c>
      <c r="P28" s="17" t="str">
        <f t="shared" si="5"/>
        <v/>
      </c>
      <c r="Q28" s="1"/>
      <c r="R28" s="246" t="s">
        <v>125</v>
      </c>
      <c r="S28" s="437"/>
      <c r="T28" s="136">
        <f>COUNTIF(AV:AV,R28)</f>
        <v>0</v>
      </c>
      <c r="U28" s="136">
        <f>COUNTIF(AW:AW,R28)</f>
        <v>0</v>
      </c>
      <c r="V28" s="136">
        <f>COUNTIF(AX10:AX111,R28)</f>
        <v>0</v>
      </c>
      <c r="W28" s="136">
        <f>COUNTIF(AY:AY,R28)</f>
        <v>0</v>
      </c>
      <c r="X28" s="243"/>
      <c r="Y28" s="246" t="s">
        <v>125</v>
      </c>
      <c r="Z28" s="437"/>
      <c r="AA28" s="136">
        <f>COUNTIF(BA:BA,R28)</f>
        <v>0</v>
      </c>
      <c r="AB28" s="136">
        <f>COUNTIF(BB:BB,R28)</f>
        <v>0</v>
      </c>
      <c r="AC28" s="136">
        <f>COUNTIF(BC10:BC111,R28)</f>
        <v>0</v>
      </c>
      <c r="AD28" s="136">
        <f>COUNTIF(BD:BD,R28)</f>
        <v>0</v>
      </c>
      <c r="AE28" s="243"/>
      <c r="AH28" s="2" t="str">
        <f t="shared" si="77"/>
        <v/>
      </c>
      <c r="AI28" s="2" t="str">
        <f t="shared" si="78"/>
        <v/>
      </c>
      <c r="AJ28" s="2" t="str">
        <f t="shared" si="63"/>
        <v/>
      </c>
      <c r="AK28" s="2" t="str">
        <f t="shared" si="42"/>
        <v/>
      </c>
      <c r="AL28" s="2" t="str">
        <f t="shared" si="43"/>
        <v/>
      </c>
      <c r="AM28" s="2" t="str">
        <f t="shared" si="44"/>
        <v/>
      </c>
      <c r="AN28" s="2" t="str">
        <f t="shared" si="45"/>
        <v/>
      </c>
      <c r="AO28" s="2" t="str">
        <f t="shared" si="79"/>
        <v/>
      </c>
      <c r="AP28" s="2" t="str">
        <f t="shared" si="80"/>
        <v/>
      </c>
      <c r="AQ28" s="2" t="str">
        <f t="shared" si="64"/>
        <v/>
      </c>
      <c r="AR28" s="2" t="str">
        <f t="shared" si="48"/>
        <v/>
      </c>
      <c r="AS28" s="2" t="str">
        <f t="shared" si="49"/>
        <v/>
      </c>
      <c r="AT28" s="2" t="str">
        <f t="shared" si="50"/>
        <v/>
      </c>
      <c r="AU28" s="2" t="str">
        <f t="shared" si="51"/>
        <v/>
      </c>
      <c r="AV28" s="2" t="str">
        <f t="shared" si="52"/>
        <v xml:space="preserve"> </v>
      </c>
      <c r="AW28" s="2" t="str">
        <f t="shared" si="16"/>
        <v xml:space="preserve"> </v>
      </c>
      <c r="AX28" s="2" t="str">
        <f t="shared" si="17"/>
        <v xml:space="preserve"> </v>
      </c>
      <c r="AY28" s="2" t="str">
        <f t="shared" si="18"/>
        <v xml:space="preserve"> </v>
      </c>
      <c r="AZ28" s="2"/>
      <c r="BA28" s="2" t="str">
        <f t="shared" si="53"/>
        <v/>
      </c>
      <c r="BB28" s="2" t="str">
        <f t="shared" si="54"/>
        <v/>
      </c>
      <c r="BC28" s="2" t="str">
        <f t="shared" si="55"/>
        <v/>
      </c>
      <c r="BD28" s="2" t="str">
        <f t="shared" si="56"/>
        <v/>
      </c>
      <c r="BH28" s="11" t="str">
        <f t="shared" si="81"/>
        <v/>
      </c>
      <c r="BI28" s="13" t="str">
        <f t="shared" si="82"/>
        <v/>
      </c>
      <c r="BJ28" s="4" t="str">
        <f t="shared" si="19"/>
        <v/>
      </c>
      <c r="BK28" s="4" t="str">
        <f t="shared" si="20"/>
        <v/>
      </c>
      <c r="BL28" s="4" t="str">
        <f t="shared" si="21"/>
        <v/>
      </c>
      <c r="BM28" s="7" t="str">
        <f t="shared" si="57"/>
        <v/>
      </c>
      <c r="BN28" s="7" t="str">
        <f t="shared" si="22"/>
        <v/>
      </c>
      <c r="BO28" s="7" t="str">
        <f t="shared" si="76"/>
        <v/>
      </c>
      <c r="BP28" s="7" t="str">
        <f t="shared" si="23"/>
        <v/>
      </c>
      <c r="BQ28" s="7" t="str">
        <f t="shared" si="24"/>
        <v/>
      </c>
      <c r="BR28" s="7" t="str">
        <f t="shared" si="25"/>
        <v/>
      </c>
      <c r="BS28" s="7" t="str">
        <f t="shared" si="59"/>
        <v/>
      </c>
      <c r="BT28" s="7" t="str">
        <f t="shared" si="60"/>
        <v/>
      </c>
      <c r="BU28" s="3" t="str">
        <f t="shared" si="26"/>
        <v/>
      </c>
      <c r="BV28" s="4" t="str">
        <f t="shared" si="27"/>
        <v/>
      </c>
      <c r="BW28" s="4" t="str">
        <f t="shared" si="28"/>
        <v/>
      </c>
      <c r="BX28" s="5" t="str">
        <f t="shared" si="29"/>
        <v/>
      </c>
      <c r="BY28" s="3" t="str">
        <f t="shared" si="30"/>
        <v/>
      </c>
      <c r="BZ28" s="5" t="str">
        <f t="shared" si="31"/>
        <v/>
      </c>
      <c r="CA28" s="7" t="str">
        <f t="shared" si="32"/>
        <v/>
      </c>
      <c r="CB28" s="7" t="str">
        <f t="shared" si="61"/>
        <v/>
      </c>
      <c r="CC28" s="7" t="str">
        <f t="shared" si="33"/>
        <v/>
      </c>
      <c r="CD28" s="7" t="str">
        <f t="shared" si="34"/>
        <v/>
      </c>
      <c r="CE28" s="7" t="str">
        <f t="shared" si="35"/>
        <v/>
      </c>
      <c r="CF28" s="7" t="str">
        <f t="shared" si="62"/>
        <v/>
      </c>
      <c r="CG28" s="7" t="str">
        <f t="shared" si="36"/>
        <v/>
      </c>
      <c r="CH28" s="7" t="str">
        <f t="shared" si="37"/>
        <v/>
      </c>
      <c r="CI28" s="4"/>
      <c r="CJ28" s="4" t="str">
        <f t="shared" si="38"/>
        <v/>
      </c>
      <c r="CK28" s="5" t="str">
        <f t="shared" si="39"/>
        <v/>
      </c>
      <c r="CL28" s="1" t="str">
        <f t="shared" si="67"/>
        <v/>
      </c>
      <c r="CM28" s="150" t="str">
        <f t="shared" si="68"/>
        <v/>
      </c>
      <c r="CN28" s="150" t="str">
        <f t="shared" si="69"/>
        <v/>
      </c>
      <c r="CO28" s="7" t="str">
        <f t="shared" si="70"/>
        <v/>
      </c>
      <c r="CP28" s="7"/>
      <c r="CQ28" s="7" t="str">
        <f t="shared" si="71"/>
        <v/>
      </c>
      <c r="CR28" s="7" t="str">
        <f t="shared" si="72"/>
        <v/>
      </c>
      <c r="CS28" s="7" t="str">
        <f t="shared" si="73"/>
        <v/>
      </c>
      <c r="CT28" s="7" t="str">
        <f t="shared" si="74"/>
        <v/>
      </c>
      <c r="CU28" s="7"/>
      <c r="CV28" s="7" t="str">
        <f t="shared" si="75"/>
        <v/>
      </c>
    </row>
    <row r="29" spans="1:100" ht="17.25" customHeight="1" x14ac:dyDescent="0.2">
      <c r="A29" s="8">
        <v>20</v>
      </c>
      <c r="B29" s="134"/>
      <c r="C29" s="41"/>
      <c r="D29" s="132"/>
      <c r="E29" s="39"/>
      <c r="F29" s="43"/>
      <c r="G29" s="132"/>
      <c r="H29" s="154"/>
      <c r="I29" s="16" t="str">
        <f t="shared" si="0"/>
        <v/>
      </c>
      <c r="J29" s="15" t="str">
        <f t="shared" si="1"/>
        <v/>
      </c>
      <c r="K29" s="15" t="str">
        <f>IF(BH29="1",COUNTIF(BH$10:BH29,"1"),"")</f>
        <v/>
      </c>
      <c r="L29" s="15" t="str">
        <f t="shared" si="2"/>
        <v/>
      </c>
      <c r="M29" s="15" t="str">
        <f t="shared" si="3"/>
        <v/>
      </c>
      <c r="N29" s="15" t="str">
        <f>IF(BI29="1",COUNTIF(BI$10:BI29,"1"),"")</f>
        <v/>
      </c>
      <c r="O29" s="15" t="str">
        <f t="shared" si="4"/>
        <v/>
      </c>
      <c r="P29" s="17" t="str">
        <f t="shared" si="5"/>
        <v/>
      </c>
      <c r="Q29" s="1"/>
      <c r="R29" s="247" t="s">
        <v>39</v>
      </c>
      <c r="S29" s="438"/>
      <c r="T29" s="248">
        <f>COUNTIF(AV:AV,R29)</f>
        <v>0</v>
      </c>
      <c r="U29" s="248">
        <f>COUNTIF(AW:AW,R29)</f>
        <v>0</v>
      </c>
      <c r="V29" s="248">
        <f>COUNTIF(AX10:AX111,R29)</f>
        <v>0</v>
      </c>
      <c r="W29" s="248">
        <f>COUNTIF(AY:AY,R29)</f>
        <v>0</v>
      </c>
      <c r="X29" s="249"/>
      <c r="Y29" s="247" t="s">
        <v>39</v>
      </c>
      <c r="Z29" s="438"/>
      <c r="AA29" s="248">
        <f>COUNTIF(BA:BA,R29)</f>
        <v>0</v>
      </c>
      <c r="AB29" s="248">
        <f>COUNTIF(BB:BB,R29)</f>
        <v>0</v>
      </c>
      <c r="AC29" s="248">
        <f>COUNTIF(BC10:BC111,R29)</f>
        <v>0</v>
      </c>
      <c r="AD29" s="248">
        <f>COUNTIF(BD:BD,R29)</f>
        <v>0</v>
      </c>
      <c r="AE29" s="250"/>
      <c r="AH29" s="2" t="str">
        <f t="shared" si="77"/>
        <v/>
      </c>
      <c r="AI29" s="2" t="str">
        <f t="shared" si="78"/>
        <v/>
      </c>
      <c r="AJ29" s="2" t="str">
        <f t="shared" si="63"/>
        <v/>
      </c>
      <c r="AK29" s="2" t="str">
        <f t="shared" si="42"/>
        <v/>
      </c>
      <c r="AL29" s="2" t="str">
        <f t="shared" si="43"/>
        <v/>
      </c>
      <c r="AM29" s="2" t="str">
        <f t="shared" si="44"/>
        <v/>
      </c>
      <c r="AN29" s="2" t="str">
        <f t="shared" si="45"/>
        <v/>
      </c>
      <c r="AO29" s="2" t="str">
        <f t="shared" si="79"/>
        <v/>
      </c>
      <c r="AP29" s="2" t="str">
        <f t="shared" si="80"/>
        <v/>
      </c>
      <c r="AQ29" s="2" t="str">
        <f t="shared" si="64"/>
        <v/>
      </c>
      <c r="AR29" s="2" t="str">
        <f t="shared" si="48"/>
        <v/>
      </c>
      <c r="AS29" s="2" t="str">
        <f t="shared" si="49"/>
        <v/>
      </c>
      <c r="AT29" s="2" t="str">
        <f t="shared" si="50"/>
        <v/>
      </c>
      <c r="AU29" s="2" t="str">
        <f t="shared" si="51"/>
        <v/>
      </c>
      <c r="AV29" s="2" t="str">
        <f t="shared" si="52"/>
        <v xml:space="preserve"> </v>
      </c>
      <c r="AW29" s="2" t="str">
        <f t="shared" si="16"/>
        <v xml:space="preserve"> </v>
      </c>
      <c r="AX29" s="2" t="str">
        <f t="shared" si="17"/>
        <v xml:space="preserve"> </v>
      </c>
      <c r="AY29" s="2" t="str">
        <f t="shared" si="18"/>
        <v xml:space="preserve"> </v>
      </c>
      <c r="AZ29" s="2"/>
      <c r="BA29" s="2" t="str">
        <f t="shared" si="53"/>
        <v/>
      </c>
      <c r="BB29" s="2" t="str">
        <f t="shared" si="54"/>
        <v/>
      </c>
      <c r="BC29" s="2" t="str">
        <f t="shared" si="55"/>
        <v/>
      </c>
      <c r="BD29" s="2" t="str">
        <f t="shared" si="56"/>
        <v/>
      </c>
      <c r="BH29" s="11" t="str">
        <f t="shared" si="81"/>
        <v/>
      </c>
      <c r="BI29" s="13" t="str">
        <f t="shared" si="82"/>
        <v/>
      </c>
      <c r="BJ29" s="4" t="str">
        <f t="shared" si="19"/>
        <v/>
      </c>
      <c r="BK29" s="4" t="str">
        <f t="shared" si="20"/>
        <v/>
      </c>
      <c r="BL29" s="4" t="str">
        <f t="shared" si="21"/>
        <v/>
      </c>
      <c r="BM29" s="7" t="str">
        <f t="shared" si="57"/>
        <v/>
      </c>
      <c r="BN29" s="7" t="str">
        <f t="shared" si="22"/>
        <v/>
      </c>
      <c r="BO29" s="7" t="str">
        <f t="shared" si="76"/>
        <v/>
      </c>
      <c r="BP29" s="7" t="str">
        <f t="shared" si="23"/>
        <v/>
      </c>
      <c r="BQ29" s="7" t="str">
        <f t="shared" si="24"/>
        <v/>
      </c>
      <c r="BR29" s="7" t="str">
        <f t="shared" si="25"/>
        <v/>
      </c>
      <c r="BS29" s="7" t="str">
        <f t="shared" si="59"/>
        <v/>
      </c>
      <c r="BT29" s="7" t="str">
        <f t="shared" si="60"/>
        <v/>
      </c>
      <c r="BU29" s="3" t="str">
        <f t="shared" si="26"/>
        <v/>
      </c>
      <c r="BV29" s="4" t="str">
        <f t="shared" si="27"/>
        <v/>
      </c>
      <c r="BW29" s="4" t="str">
        <f t="shared" si="28"/>
        <v/>
      </c>
      <c r="BX29" s="5" t="str">
        <f t="shared" si="29"/>
        <v/>
      </c>
      <c r="BY29" s="3" t="str">
        <f t="shared" si="30"/>
        <v/>
      </c>
      <c r="BZ29" s="5" t="str">
        <f t="shared" si="31"/>
        <v/>
      </c>
      <c r="CA29" s="7" t="str">
        <f t="shared" si="32"/>
        <v/>
      </c>
      <c r="CB29" s="7" t="str">
        <f t="shared" si="61"/>
        <v/>
      </c>
      <c r="CC29" s="7" t="str">
        <f t="shared" si="33"/>
        <v/>
      </c>
      <c r="CD29" s="7" t="str">
        <f t="shared" si="34"/>
        <v/>
      </c>
      <c r="CE29" s="7" t="str">
        <f t="shared" si="35"/>
        <v/>
      </c>
      <c r="CF29" s="7" t="str">
        <f t="shared" si="62"/>
        <v/>
      </c>
      <c r="CG29" s="7" t="str">
        <f t="shared" si="36"/>
        <v/>
      </c>
      <c r="CH29" s="7" t="str">
        <f t="shared" si="37"/>
        <v/>
      </c>
      <c r="CI29" s="4"/>
      <c r="CJ29" s="4" t="str">
        <f t="shared" si="38"/>
        <v/>
      </c>
      <c r="CK29" s="5" t="str">
        <f t="shared" si="39"/>
        <v/>
      </c>
      <c r="CL29" s="1" t="str">
        <f t="shared" si="67"/>
        <v/>
      </c>
      <c r="CM29" s="150" t="str">
        <f t="shared" si="68"/>
        <v/>
      </c>
      <c r="CN29" s="150" t="str">
        <f t="shared" si="69"/>
        <v/>
      </c>
      <c r="CO29" s="7" t="str">
        <f t="shared" si="70"/>
        <v/>
      </c>
      <c r="CP29" s="7"/>
      <c r="CQ29" s="7" t="str">
        <f t="shared" si="71"/>
        <v/>
      </c>
      <c r="CR29" s="7" t="str">
        <f t="shared" si="72"/>
        <v/>
      </c>
      <c r="CS29" s="7" t="str">
        <f t="shared" si="73"/>
        <v/>
      </c>
      <c r="CT29" s="7" t="str">
        <f t="shared" si="74"/>
        <v/>
      </c>
      <c r="CU29" s="7"/>
      <c r="CV29" s="7" t="str">
        <f t="shared" si="75"/>
        <v/>
      </c>
    </row>
    <row r="30" spans="1:100" ht="17.25" customHeight="1" x14ac:dyDescent="0.2">
      <c r="A30" s="8">
        <v>21</v>
      </c>
      <c r="B30" s="134"/>
      <c r="C30" s="41"/>
      <c r="D30" s="132"/>
      <c r="E30" s="39"/>
      <c r="F30" s="43"/>
      <c r="G30" s="132"/>
      <c r="H30" s="154"/>
      <c r="I30" s="16" t="str">
        <f t="shared" si="0"/>
        <v/>
      </c>
      <c r="J30" s="15" t="str">
        <f t="shared" si="1"/>
        <v/>
      </c>
      <c r="K30" s="15" t="str">
        <f>IF(BH30="1",COUNTIF(BH$10:BH30,"1"),"")</f>
        <v/>
      </c>
      <c r="L30" s="15" t="str">
        <f t="shared" si="2"/>
        <v/>
      </c>
      <c r="M30" s="15" t="str">
        <f t="shared" si="3"/>
        <v/>
      </c>
      <c r="N30" s="15" t="str">
        <f>IF(BI30="1",COUNTIF(BI$10:BI30,"1"),"")</f>
        <v/>
      </c>
      <c r="O30" s="15" t="str">
        <f t="shared" si="4"/>
        <v/>
      </c>
      <c r="P30" s="17" t="str">
        <f t="shared" si="5"/>
        <v/>
      </c>
      <c r="Q30" s="1"/>
      <c r="R30" s="136"/>
      <c r="S30" s="136"/>
      <c r="T30" s="136"/>
      <c r="U30" s="136"/>
      <c r="V30" s="136"/>
      <c r="W30" s="136"/>
      <c r="X30" s="136"/>
      <c r="Y30" s="136"/>
      <c r="Z30" s="136"/>
      <c r="AA30" s="136"/>
      <c r="AB30" s="136"/>
      <c r="AC30" s="136"/>
      <c r="AD30" s="136"/>
      <c r="AE30" s="136"/>
      <c r="AH30" s="2" t="str">
        <f t="shared" si="77"/>
        <v/>
      </c>
      <c r="AI30" s="2" t="str">
        <f t="shared" si="78"/>
        <v/>
      </c>
      <c r="AJ30" s="2" t="str">
        <f t="shared" si="63"/>
        <v/>
      </c>
      <c r="AK30" s="2" t="str">
        <f t="shared" si="42"/>
        <v/>
      </c>
      <c r="AL30" s="2" t="str">
        <f t="shared" si="43"/>
        <v/>
      </c>
      <c r="AM30" s="2" t="str">
        <f t="shared" si="44"/>
        <v/>
      </c>
      <c r="AN30" s="2" t="str">
        <f t="shared" si="45"/>
        <v/>
      </c>
      <c r="AO30" s="2" t="str">
        <f t="shared" si="79"/>
        <v/>
      </c>
      <c r="AP30" s="2" t="str">
        <f t="shared" si="80"/>
        <v/>
      </c>
      <c r="AQ30" s="2" t="str">
        <f t="shared" si="64"/>
        <v/>
      </c>
      <c r="AR30" s="2" t="str">
        <f t="shared" si="48"/>
        <v/>
      </c>
      <c r="AS30" s="2" t="str">
        <f t="shared" si="49"/>
        <v/>
      </c>
      <c r="AT30" s="2" t="str">
        <f t="shared" si="50"/>
        <v/>
      </c>
      <c r="AU30" s="2" t="str">
        <f t="shared" si="51"/>
        <v/>
      </c>
      <c r="AV30" s="2" t="str">
        <f t="shared" si="52"/>
        <v xml:space="preserve"> </v>
      </c>
      <c r="AW30" s="2" t="str">
        <f t="shared" si="16"/>
        <v xml:space="preserve"> </v>
      </c>
      <c r="AX30" s="2" t="str">
        <f t="shared" si="17"/>
        <v xml:space="preserve"> </v>
      </c>
      <c r="AY30" s="2" t="str">
        <f t="shared" si="18"/>
        <v xml:space="preserve"> </v>
      </c>
      <c r="AZ30" s="2"/>
      <c r="BA30" s="2" t="str">
        <f t="shared" si="53"/>
        <v/>
      </c>
      <c r="BB30" s="2" t="str">
        <f t="shared" si="54"/>
        <v/>
      </c>
      <c r="BC30" s="2" t="str">
        <f t="shared" si="55"/>
        <v/>
      </c>
      <c r="BD30" s="2" t="str">
        <f t="shared" si="56"/>
        <v/>
      </c>
      <c r="BE30" s="2"/>
      <c r="BH30" s="11" t="str">
        <f t="shared" si="81"/>
        <v/>
      </c>
      <c r="BI30" s="13" t="str">
        <f t="shared" si="82"/>
        <v/>
      </c>
      <c r="BJ30" s="4" t="str">
        <f t="shared" si="19"/>
        <v/>
      </c>
      <c r="BK30" s="4" t="str">
        <f t="shared" si="20"/>
        <v/>
      </c>
      <c r="BL30" s="4" t="str">
        <f t="shared" si="21"/>
        <v/>
      </c>
      <c r="BM30" s="7" t="str">
        <f t="shared" si="57"/>
        <v/>
      </c>
      <c r="BN30" s="7" t="str">
        <f t="shared" si="22"/>
        <v/>
      </c>
      <c r="BO30" s="7" t="str">
        <f t="shared" si="76"/>
        <v/>
      </c>
      <c r="BP30" s="7" t="str">
        <f t="shared" si="23"/>
        <v/>
      </c>
      <c r="BQ30" s="7" t="str">
        <f t="shared" si="24"/>
        <v/>
      </c>
      <c r="BR30" s="7" t="str">
        <f t="shared" si="25"/>
        <v/>
      </c>
      <c r="BS30" s="7" t="str">
        <f t="shared" si="59"/>
        <v/>
      </c>
      <c r="BT30" s="7" t="str">
        <f t="shared" si="60"/>
        <v/>
      </c>
      <c r="BU30" s="3" t="str">
        <f t="shared" si="26"/>
        <v/>
      </c>
      <c r="BV30" s="4" t="str">
        <f t="shared" si="27"/>
        <v/>
      </c>
      <c r="BW30" s="4" t="str">
        <f t="shared" si="28"/>
        <v/>
      </c>
      <c r="BX30" s="5" t="str">
        <f t="shared" si="29"/>
        <v/>
      </c>
      <c r="BY30" s="3" t="str">
        <f t="shared" si="30"/>
        <v/>
      </c>
      <c r="BZ30" s="5" t="str">
        <f t="shared" si="31"/>
        <v/>
      </c>
      <c r="CA30" s="7" t="str">
        <f t="shared" si="32"/>
        <v/>
      </c>
      <c r="CB30" s="7" t="str">
        <f t="shared" si="61"/>
        <v/>
      </c>
      <c r="CC30" s="7" t="str">
        <f t="shared" si="33"/>
        <v/>
      </c>
      <c r="CD30" s="7" t="str">
        <f t="shared" si="34"/>
        <v/>
      </c>
      <c r="CE30" s="7" t="str">
        <f t="shared" si="35"/>
        <v/>
      </c>
      <c r="CF30" s="7" t="str">
        <f t="shared" si="62"/>
        <v/>
      </c>
      <c r="CG30" s="7" t="str">
        <f t="shared" si="36"/>
        <v/>
      </c>
      <c r="CH30" s="7" t="str">
        <f t="shared" si="37"/>
        <v/>
      </c>
      <c r="CI30" s="4"/>
      <c r="CJ30" s="4" t="str">
        <f t="shared" si="38"/>
        <v/>
      </c>
      <c r="CK30" s="5" t="str">
        <f t="shared" si="39"/>
        <v/>
      </c>
      <c r="CL30" s="1" t="str">
        <f t="shared" si="67"/>
        <v/>
      </c>
      <c r="CM30" s="150" t="str">
        <f t="shared" si="68"/>
        <v/>
      </c>
      <c r="CN30" s="150" t="str">
        <f t="shared" si="69"/>
        <v/>
      </c>
      <c r="CO30" s="7" t="str">
        <f t="shared" si="70"/>
        <v/>
      </c>
      <c r="CP30" s="7"/>
      <c r="CQ30" s="7" t="str">
        <f t="shared" si="71"/>
        <v/>
      </c>
      <c r="CR30" s="7" t="str">
        <f t="shared" si="72"/>
        <v/>
      </c>
      <c r="CS30" s="7" t="str">
        <f t="shared" si="73"/>
        <v/>
      </c>
      <c r="CT30" s="7" t="str">
        <f t="shared" si="74"/>
        <v/>
      </c>
      <c r="CU30" s="7"/>
      <c r="CV30" s="7" t="str">
        <f t="shared" si="75"/>
        <v/>
      </c>
    </row>
    <row r="31" spans="1:100" ht="17.25" customHeight="1" x14ac:dyDescent="0.2">
      <c r="A31" s="8">
        <v>22</v>
      </c>
      <c r="B31" s="134"/>
      <c r="C31" s="41"/>
      <c r="D31" s="132"/>
      <c r="E31" s="39"/>
      <c r="F31" s="43"/>
      <c r="G31" s="132"/>
      <c r="H31" s="154"/>
      <c r="I31" s="16" t="str">
        <f t="shared" si="0"/>
        <v/>
      </c>
      <c r="J31" s="15" t="str">
        <f t="shared" si="1"/>
        <v/>
      </c>
      <c r="K31" s="15" t="str">
        <f>IF(BH31="1",COUNTIF(BH$10:BH31,"1"),"")</f>
        <v/>
      </c>
      <c r="L31" s="15" t="str">
        <f t="shared" si="2"/>
        <v/>
      </c>
      <c r="M31" s="15" t="str">
        <f t="shared" si="3"/>
        <v/>
      </c>
      <c r="N31" s="15" t="str">
        <f>IF(BI31="1",COUNTIF(BI$10:BI31,"1"),"")</f>
        <v/>
      </c>
      <c r="O31" s="15" t="str">
        <f t="shared" si="4"/>
        <v/>
      </c>
      <c r="P31" s="17" t="str">
        <f t="shared" si="5"/>
        <v/>
      </c>
      <c r="Q31" s="1"/>
      <c r="R31" s="136"/>
      <c r="S31" s="136"/>
      <c r="T31" s="136"/>
      <c r="U31" s="136"/>
      <c r="V31" s="136"/>
      <c r="W31" s="136"/>
      <c r="X31" s="136"/>
      <c r="Y31" s="136"/>
      <c r="Z31" s="136"/>
      <c r="AA31" s="136"/>
      <c r="AB31" s="136"/>
      <c r="AC31" s="136"/>
      <c r="AD31" s="136"/>
      <c r="AE31" s="136"/>
      <c r="AH31" s="2" t="str">
        <f t="shared" si="77"/>
        <v/>
      </c>
      <c r="AI31" s="2" t="str">
        <f t="shared" si="78"/>
        <v/>
      </c>
      <c r="AJ31" s="2" t="str">
        <f t="shared" si="63"/>
        <v/>
      </c>
      <c r="AK31" s="2" t="str">
        <f t="shared" si="42"/>
        <v/>
      </c>
      <c r="AL31" s="2" t="str">
        <f t="shared" si="43"/>
        <v/>
      </c>
      <c r="AM31" s="2" t="str">
        <f t="shared" si="44"/>
        <v/>
      </c>
      <c r="AN31" s="2" t="str">
        <f t="shared" si="45"/>
        <v/>
      </c>
      <c r="AO31" s="2" t="str">
        <f t="shared" si="79"/>
        <v/>
      </c>
      <c r="AP31" s="2" t="str">
        <f t="shared" si="80"/>
        <v/>
      </c>
      <c r="AQ31" s="2" t="str">
        <f t="shared" si="64"/>
        <v/>
      </c>
      <c r="AR31" s="2" t="str">
        <f t="shared" si="48"/>
        <v/>
      </c>
      <c r="AS31" s="2" t="str">
        <f t="shared" si="49"/>
        <v/>
      </c>
      <c r="AT31" s="2" t="str">
        <f t="shared" si="50"/>
        <v/>
      </c>
      <c r="AU31" s="2" t="str">
        <f t="shared" si="51"/>
        <v/>
      </c>
      <c r="AV31" s="2" t="str">
        <f t="shared" si="52"/>
        <v xml:space="preserve"> </v>
      </c>
      <c r="AW31" s="2" t="str">
        <f t="shared" si="16"/>
        <v xml:space="preserve"> </v>
      </c>
      <c r="AX31" s="2" t="str">
        <f t="shared" si="17"/>
        <v xml:space="preserve"> </v>
      </c>
      <c r="AY31" s="2" t="str">
        <f t="shared" si="18"/>
        <v xml:space="preserve"> </v>
      </c>
      <c r="AZ31" s="2"/>
      <c r="BA31" s="2" t="str">
        <f t="shared" si="53"/>
        <v/>
      </c>
      <c r="BB31" s="2" t="str">
        <f t="shared" si="54"/>
        <v/>
      </c>
      <c r="BC31" s="2" t="str">
        <f t="shared" si="55"/>
        <v/>
      </c>
      <c r="BD31" s="2" t="str">
        <f t="shared" si="56"/>
        <v/>
      </c>
      <c r="BH31" s="11" t="str">
        <f t="shared" si="81"/>
        <v/>
      </c>
      <c r="BI31" s="13" t="str">
        <f t="shared" si="82"/>
        <v/>
      </c>
      <c r="BJ31" s="4" t="str">
        <f t="shared" si="19"/>
        <v/>
      </c>
      <c r="BK31" s="4" t="str">
        <f t="shared" si="20"/>
        <v/>
      </c>
      <c r="BL31" s="4" t="str">
        <f t="shared" si="21"/>
        <v/>
      </c>
      <c r="BM31" s="7" t="str">
        <f t="shared" si="57"/>
        <v/>
      </c>
      <c r="BN31" s="7" t="str">
        <f t="shared" si="22"/>
        <v/>
      </c>
      <c r="BO31" s="7" t="str">
        <f t="shared" si="76"/>
        <v/>
      </c>
      <c r="BP31" s="7" t="str">
        <f t="shared" si="23"/>
        <v/>
      </c>
      <c r="BQ31" s="7" t="str">
        <f t="shared" si="24"/>
        <v/>
      </c>
      <c r="BR31" s="7" t="str">
        <f t="shared" si="25"/>
        <v/>
      </c>
      <c r="BS31" s="7" t="str">
        <f t="shared" si="59"/>
        <v/>
      </c>
      <c r="BT31" s="7" t="str">
        <f t="shared" si="60"/>
        <v/>
      </c>
      <c r="BU31" s="3" t="str">
        <f t="shared" si="26"/>
        <v/>
      </c>
      <c r="BV31" s="4" t="str">
        <f t="shared" si="27"/>
        <v/>
      </c>
      <c r="BW31" s="4" t="str">
        <f t="shared" si="28"/>
        <v/>
      </c>
      <c r="BX31" s="5" t="str">
        <f t="shared" si="29"/>
        <v/>
      </c>
      <c r="BY31" s="3" t="str">
        <f t="shared" si="30"/>
        <v/>
      </c>
      <c r="BZ31" s="5" t="str">
        <f t="shared" si="31"/>
        <v/>
      </c>
      <c r="CA31" s="7" t="str">
        <f t="shared" si="32"/>
        <v/>
      </c>
      <c r="CB31" s="7" t="str">
        <f t="shared" si="61"/>
        <v/>
      </c>
      <c r="CC31" s="7" t="str">
        <f t="shared" si="33"/>
        <v/>
      </c>
      <c r="CD31" s="7" t="str">
        <f t="shared" si="34"/>
        <v/>
      </c>
      <c r="CE31" s="7" t="str">
        <f t="shared" si="35"/>
        <v/>
      </c>
      <c r="CF31" s="7" t="str">
        <f t="shared" si="62"/>
        <v/>
      </c>
      <c r="CG31" s="7" t="str">
        <f t="shared" si="36"/>
        <v/>
      </c>
      <c r="CH31" s="7" t="str">
        <f t="shared" si="37"/>
        <v/>
      </c>
      <c r="CI31" s="4"/>
      <c r="CJ31" s="4" t="str">
        <f t="shared" si="38"/>
        <v/>
      </c>
      <c r="CK31" s="5" t="str">
        <f t="shared" si="39"/>
        <v/>
      </c>
      <c r="CL31" s="1" t="str">
        <f t="shared" si="67"/>
        <v/>
      </c>
      <c r="CM31" s="150" t="str">
        <f t="shared" si="68"/>
        <v/>
      </c>
      <c r="CN31" s="150" t="str">
        <f t="shared" si="69"/>
        <v/>
      </c>
      <c r="CO31" s="7" t="str">
        <f t="shared" si="70"/>
        <v/>
      </c>
      <c r="CP31" s="7"/>
      <c r="CQ31" s="7" t="str">
        <f t="shared" si="71"/>
        <v/>
      </c>
      <c r="CR31" s="7" t="str">
        <f t="shared" si="72"/>
        <v/>
      </c>
      <c r="CS31" s="7" t="str">
        <f t="shared" si="73"/>
        <v/>
      </c>
      <c r="CT31" s="7" t="str">
        <f t="shared" si="74"/>
        <v/>
      </c>
      <c r="CU31" s="7"/>
      <c r="CV31" s="7" t="str">
        <f t="shared" si="75"/>
        <v/>
      </c>
    </row>
    <row r="32" spans="1:100" ht="17.25" customHeight="1" x14ac:dyDescent="0.2">
      <c r="A32" s="8">
        <v>23</v>
      </c>
      <c r="B32" s="134"/>
      <c r="C32" s="41"/>
      <c r="D32" s="132"/>
      <c r="E32" s="39"/>
      <c r="F32" s="43"/>
      <c r="G32" s="132"/>
      <c r="H32" s="154"/>
      <c r="I32" s="16" t="str">
        <f t="shared" si="0"/>
        <v/>
      </c>
      <c r="J32" s="15" t="str">
        <f t="shared" si="1"/>
        <v/>
      </c>
      <c r="K32" s="15" t="str">
        <f>IF(BH32="1",COUNTIF(BH$10:BH32,"1"),"")</f>
        <v/>
      </c>
      <c r="L32" s="15" t="str">
        <f t="shared" si="2"/>
        <v/>
      </c>
      <c r="M32" s="15" t="str">
        <f t="shared" si="3"/>
        <v/>
      </c>
      <c r="N32" s="15" t="str">
        <f>IF(BI32="1",COUNTIF(BI$10:BI32,"1"),"")</f>
        <v/>
      </c>
      <c r="O32" s="15" t="str">
        <f t="shared" si="4"/>
        <v/>
      </c>
      <c r="P32" s="17" t="str">
        <f t="shared" si="5"/>
        <v/>
      </c>
      <c r="Q32" s="1"/>
      <c r="R32" s="248"/>
      <c r="S32" s="248"/>
      <c r="T32" s="248"/>
      <c r="U32" s="248"/>
      <c r="V32" s="248"/>
      <c r="W32" s="248"/>
      <c r="X32" s="248"/>
      <c r="Y32" s="248"/>
      <c r="Z32" s="248"/>
      <c r="AA32" s="248"/>
      <c r="AB32" s="248"/>
      <c r="AC32" s="248"/>
      <c r="AD32" s="248"/>
      <c r="AE32" s="248"/>
      <c r="AH32" s="2" t="str">
        <f t="shared" si="77"/>
        <v/>
      </c>
      <c r="AI32" s="2" t="str">
        <f t="shared" si="78"/>
        <v/>
      </c>
      <c r="AJ32" s="2" t="str">
        <f t="shared" si="63"/>
        <v/>
      </c>
      <c r="AK32" s="2" t="str">
        <f t="shared" si="42"/>
        <v/>
      </c>
      <c r="AL32" s="2" t="str">
        <f t="shared" si="43"/>
        <v/>
      </c>
      <c r="AM32" s="2" t="str">
        <f t="shared" si="44"/>
        <v/>
      </c>
      <c r="AN32" s="2" t="str">
        <f t="shared" si="45"/>
        <v/>
      </c>
      <c r="AO32" s="2" t="str">
        <f t="shared" si="79"/>
        <v/>
      </c>
      <c r="AP32" s="2" t="str">
        <f t="shared" si="80"/>
        <v/>
      </c>
      <c r="AQ32" s="2" t="str">
        <f t="shared" si="64"/>
        <v/>
      </c>
      <c r="AR32" s="2" t="str">
        <f t="shared" si="48"/>
        <v/>
      </c>
      <c r="AS32" s="2" t="str">
        <f t="shared" si="49"/>
        <v/>
      </c>
      <c r="AT32" s="2" t="str">
        <f t="shared" si="50"/>
        <v/>
      </c>
      <c r="AU32" s="2" t="str">
        <f t="shared" si="51"/>
        <v/>
      </c>
      <c r="AV32" s="2" t="str">
        <f t="shared" si="52"/>
        <v xml:space="preserve"> </v>
      </c>
      <c r="AW32" s="2" t="str">
        <f t="shared" si="16"/>
        <v xml:space="preserve"> </v>
      </c>
      <c r="AX32" s="2" t="str">
        <f t="shared" si="17"/>
        <v xml:space="preserve"> </v>
      </c>
      <c r="AY32" s="2" t="str">
        <f t="shared" si="18"/>
        <v xml:space="preserve"> </v>
      </c>
      <c r="AZ32" s="2"/>
      <c r="BA32" s="2" t="str">
        <f t="shared" si="53"/>
        <v/>
      </c>
      <c r="BB32" s="2" t="str">
        <f t="shared" si="54"/>
        <v/>
      </c>
      <c r="BC32" s="2" t="str">
        <f t="shared" si="55"/>
        <v/>
      </c>
      <c r="BD32" s="2" t="str">
        <f t="shared" si="56"/>
        <v/>
      </c>
      <c r="BH32" s="11" t="str">
        <f t="shared" si="81"/>
        <v/>
      </c>
      <c r="BI32" s="13" t="str">
        <f t="shared" si="82"/>
        <v/>
      </c>
      <c r="BJ32" s="4" t="str">
        <f t="shared" si="19"/>
        <v/>
      </c>
      <c r="BK32" s="4" t="str">
        <f t="shared" si="20"/>
        <v/>
      </c>
      <c r="BL32" s="4" t="str">
        <f t="shared" si="21"/>
        <v/>
      </c>
      <c r="BM32" s="7" t="str">
        <f t="shared" si="57"/>
        <v/>
      </c>
      <c r="BN32" s="7" t="str">
        <f t="shared" si="22"/>
        <v/>
      </c>
      <c r="BO32" s="7" t="str">
        <f t="shared" si="76"/>
        <v/>
      </c>
      <c r="BP32" s="7" t="str">
        <f t="shared" si="23"/>
        <v/>
      </c>
      <c r="BQ32" s="7" t="str">
        <f t="shared" si="24"/>
        <v/>
      </c>
      <c r="BR32" s="7" t="str">
        <f t="shared" si="25"/>
        <v/>
      </c>
      <c r="BS32" s="7" t="str">
        <f t="shared" si="59"/>
        <v/>
      </c>
      <c r="BT32" s="7" t="str">
        <f t="shared" si="60"/>
        <v/>
      </c>
      <c r="BU32" s="3" t="str">
        <f t="shared" si="26"/>
        <v/>
      </c>
      <c r="BV32" s="4" t="str">
        <f t="shared" si="27"/>
        <v/>
      </c>
      <c r="BW32" s="4" t="str">
        <f t="shared" si="28"/>
        <v/>
      </c>
      <c r="BX32" s="5" t="str">
        <f t="shared" si="29"/>
        <v/>
      </c>
      <c r="BY32" s="3" t="str">
        <f t="shared" si="30"/>
        <v/>
      </c>
      <c r="BZ32" s="5" t="str">
        <f t="shared" si="31"/>
        <v/>
      </c>
      <c r="CA32" s="7" t="str">
        <f t="shared" si="32"/>
        <v/>
      </c>
      <c r="CB32" s="7" t="str">
        <f t="shared" si="61"/>
        <v/>
      </c>
      <c r="CC32" s="7" t="str">
        <f t="shared" si="33"/>
        <v/>
      </c>
      <c r="CD32" s="7" t="str">
        <f t="shared" si="34"/>
        <v/>
      </c>
      <c r="CE32" s="7" t="str">
        <f t="shared" si="35"/>
        <v/>
      </c>
      <c r="CF32" s="7" t="str">
        <f t="shared" si="62"/>
        <v/>
      </c>
      <c r="CG32" s="7" t="str">
        <f t="shared" si="36"/>
        <v/>
      </c>
      <c r="CH32" s="7" t="str">
        <f t="shared" si="37"/>
        <v/>
      </c>
      <c r="CI32" s="4"/>
      <c r="CJ32" s="4" t="str">
        <f t="shared" si="38"/>
        <v/>
      </c>
      <c r="CK32" s="5" t="str">
        <f t="shared" si="39"/>
        <v/>
      </c>
      <c r="CL32" s="1" t="str">
        <f t="shared" si="67"/>
        <v/>
      </c>
      <c r="CM32" s="150" t="str">
        <f t="shared" si="68"/>
        <v/>
      </c>
      <c r="CN32" s="150" t="str">
        <f t="shared" si="69"/>
        <v/>
      </c>
      <c r="CO32" s="7" t="str">
        <f t="shared" si="70"/>
        <v/>
      </c>
      <c r="CP32" s="7"/>
      <c r="CQ32" s="7" t="str">
        <f t="shared" si="71"/>
        <v/>
      </c>
      <c r="CR32" s="7" t="str">
        <f t="shared" si="72"/>
        <v/>
      </c>
      <c r="CS32" s="7" t="str">
        <f t="shared" si="73"/>
        <v/>
      </c>
      <c r="CT32" s="7" t="str">
        <f t="shared" si="74"/>
        <v/>
      </c>
      <c r="CU32" s="7"/>
      <c r="CV32" s="7" t="str">
        <f t="shared" si="75"/>
        <v/>
      </c>
    </row>
    <row r="33" spans="1:100" ht="17.25" customHeight="1" x14ac:dyDescent="0.2">
      <c r="A33" s="8">
        <v>24</v>
      </c>
      <c r="B33" s="134"/>
      <c r="C33" s="41"/>
      <c r="D33" s="132"/>
      <c r="E33" s="39"/>
      <c r="F33" s="43"/>
      <c r="G33" s="132"/>
      <c r="H33" s="154"/>
      <c r="I33" s="16" t="str">
        <f t="shared" si="0"/>
        <v/>
      </c>
      <c r="J33" s="15" t="str">
        <f t="shared" si="1"/>
        <v/>
      </c>
      <c r="K33" s="15" t="str">
        <f>IF(BH33="1",COUNTIF(BH$10:BH33,"1"),"")</f>
        <v/>
      </c>
      <c r="L33" s="15" t="str">
        <f t="shared" si="2"/>
        <v/>
      </c>
      <c r="M33" s="15" t="str">
        <f t="shared" si="3"/>
        <v/>
      </c>
      <c r="N33" s="15" t="str">
        <f>IF(BI33="1",COUNTIF(BI$10:BI33,"1"),"")</f>
        <v/>
      </c>
      <c r="O33" s="15" t="str">
        <f t="shared" si="4"/>
        <v/>
      </c>
      <c r="P33" s="17" t="str">
        <f t="shared" si="5"/>
        <v/>
      </c>
      <c r="Q33" s="1"/>
      <c r="R33" s="239" t="s">
        <v>51</v>
      </c>
      <c r="S33" s="240" t="s">
        <v>79</v>
      </c>
      <c r="T33" s="240" t="s">
        <v>41</v>
      </c>
      <c r="U33" s="240" t="s">
        <v>81</v>
      </c>
      <c r="V33" s="240" t="s">
        <v>39</v>
      </c>
      <c r="W33" s="240" t="s">
        <v>38</v>
      </c>
      <c r="X33" s="241" t="s">
        <v>85</v>
      </c>
      <c r="Y33" s="239" t="s">
        <v>78</v>
      </c>
      <c r="Z33" s="240" t="s">
        <v>79</v>
      </c>
      <c r="AA33" s="240" t="s">
        <v>41</v>
      </c>
      <c r="AB33" s="240" t="s">
        <v>81</v>
      </c>
      <c r="AC33" s="240" t="s">
        <v>39</v>
      </c>
      <c r="AD33" s="240" t="s">
        <v>38</v>
      </c>
      <c r="AE33" s="241" t="s">
        <v>85</v>
      </c>
      <c r="AH33" s="2" t="str">
        <f t="shared" si="77"/>
        <v/>
      </c>
      <c r="AI33" s="2" t="str">
        <f t="shared" si="78"/>
        <v/>
      </c>
      <c r="AJ33" s="2" t="str">
        <f t="shared" si="63"/>
        <v/>
      </c>
      <c r="AK33" s="2" t="str">
        <f t="shared" si="42"/>
        <v/>
      </c>
      <c r="AL33" s="2" t="str">
        <f t="shared" si="43"/>
        <v/>
      </c>
      <c r="AM33" s="2" t="str">
        <f t="shared" si="44"/>
        <v/>
      </c>
      <c r="AN33" s="2" t="str">
        <f t="shared" si="45"/>
        <v/>
      </c>
      <c r="AO33" s="2" t="str">
        <f t="shared" si="79"/>
        <v/>
      </c>
      <c r="AP33" s="2" t="str">
        <f t="shared" si="80"/>
        <v/>
      </c>
      <c r="AQ33" s="2" t="str">
        <f t="shared" si="64"/>
        <v/>
      </c>
      <c r="AR33" s="2" t="str">
        <f t="shared" si="48"/>
        <v/>
      </c>
      <c r="AS33" s="2" t="str">
        <f t="shared" si="49"/>
        <v/>
      </c>
      <c r="AT33" s="2" t="str">
        <f t="shared" si="50"/>
        <v/>
      </c>
      <c r="AU33" s="2" t="str">
        <f t="shared" si="51"/>
        <v/>
      </c>
      <c r="AV33" s="2" t="str">
        <f t="shared" si="52"/>
        <v xml:space="preserve"> </v>
      </c>
      <c r="AW33" s="2" t="str">
        <f t="shared" si="16"/>
        <v xml:space="preserve"> </v>
      </c>
      <c r="AX33" s="2" t="str">
        <f t="shared" si="17"/>
        <v xml:space="preserve"> </v>
      </c>
      <c r="AY33" s="2" t="str">
        <f t="shared" si="18"/>
        <v xml:space="preserve"> </v>
      </c>
      <c r="AZ33" s="2"/>
      <c r="BA33" s="2" t="str">
        <f t="shared" si="53"/>
        <v/>
      </c>
      <c r="BB33" s="2" t="str">
        <f t="shared" si="54"/>
        <v/>
      </c>
      <c r="BC33" s="2" t="str">
        <f t="shared" si="55"/>
        <v/>
      </c>
      <c r="BD33" s="2" t="str">
        <f t="shared" si="56"/>
        <v/>
      </c>
      <c r="BH33" s="11" t="str">
        <f t="shared" si="81"/>
        <v/>
      </c>
      <c r="BI33" s="13" t="str">
        <f t="shared" si="82"/>
        <v/>
      </c>
      <c r="BJ33" s="4" t="str">
        <f t="shared" si="19"/>
        <v/>
      </c>
      <c r="BK33" s="4" t="str">
        <f t="shared" si="20"/>
        <v/>
      </c>
      <c r="BL33" s="4" t="str">
        <f t="shared" si="21"/>
        <v/>
      </c>
      <c r="BM33" s="7" t="str">
        <f t="shared" si="57"/>
        <v/>
      </c>
      <c r="BN33" s="7" t="str">
        <f t="shared" si="22"/>
        <v/>
      </c>
      <c r="BO33" s="7" t="str">
        <f t="shared" si="76"/>
        <v/>
      </c>
      <c r="BP33" s="7" t="str">
        <f t="shared" si="23"/>
        <v/>
      </c>
      <c r="BQ33" s="7" t="str">
        <f t="shared" si="24"/>
        <v/>
      </c>
      <c r="BR33" s="7" t="str">
        <f t="shared" si="25"/>
        <v/>
      </c>
      <c r="BS33" s="7" t="str">
        <f t="shared" si="59"/>
        <v/>
      </c>
      <c r="BT33" s="7" t="str">
        <f t="shared" si="60"/>
        <v/>
      </c>
      <c r="BU33" s="3" t="str">
        <f t="shared" si="26"/>
        <v/>
      </c>
      <c r="BV33" s="4" t="str">
        <f t="shared" si="27"/>
        <v/>
      </c>
      <c r="BW33" s="4" t="str">
        <f t="shared" si="28"/>
        <v/>
      </c>
      <c r="BX33" s="5" t="str">
        <f t="shared" si="29"/>
        <v/>
      </c>
      <c r="BY33" s="3" t="str">
        <f t="shared" si="30"/>
        <v/>
      </c>
      <c r="BZ33" s="5" t="str">
        <f t="shared" si="31"/>
        <v/>
      </c>
      <c r="CA33" s="7" t="str">
        <f t="shared" si="32"/>
        <v/>
      </c>
      <c r="CB33" s="7" t="str">
        <f t="shared" si="61"/>
        <v/>
      </c>
      <c r="CC33" s="7" t="str">
        <f t="shared" si="33"/>
        <v/>
      </c>
      <c r="CD33" s="7" t="str">
        <f t="shared" si="34"/>
        <v/>
      </c>
      <c r="CE33" s="7" t="str">
        <f t="shared" si="35"/>
        <v/>
      </c>
      <c r="CF33" s="7" t="str">
        <f t="shared" si="62"/>
        <v/>
      </c>
      <c r="CG33" s="7" t="str">
        <f t="shared" si="36"/>
        <v/>
      </c>
      <c r="CH33" s="7" t="str">
        <f t="shared" si="37"/>
        <v/>
      </c>
      <c r="CI33" s="4"/>
      <c r="CJ33" s="4" t="str">
        <f t="shared" si="38"/>
        <v/>
      </c>
      <c r="CK33" s="5" t="str">
        <f t="shared" si="39"/>
        <v/>
      </c>
      <c r="CL33" s="1" t="str">
        <f t="shared" si="67"/>
        <v/>
      </c>
      <c r="CM33" s="150" t="str">
        <f t="shared" si="68"/>
        <v/>
      </c>
      <c r="CN33" s="150" t="str">
        <f t="shared" si="69"/>
        <v/>
      </c>
      <c r="CO33" s="7" t="str">
        <f t="shared" si="70"/>
        <v/>
      </c>
      <c r="CP33" s="7"/>
      <c r="CQ33" s="7" t="str">
        <f t="shared" si="71"/>
        <v/>
      </c>
      <c r="CR33" s="7" t="str">
        <f t="shared" si="72"/>
        <v/>
      </c>
      <c r="CS33" s="7" t="str">
        <f t="shared" si="73"/>
        <v/>
      </c>
      <c r="CT33" s="7" t="str">
        <f t="shared" si="74"/>
        <v/>
      </c>
      <c r="CU33" s="7"/>
      <c r="CV33" s="7" t="str">
        <f t="shared" si="75"/>
        <v/>
      </c>
    </row>
    <row r="34" spans="1:100" ht="17.25" customHeight="1" x14ac:dyDescent="0.2">
      <c r="A34" s="8">
        <v>25</v>
      </c>
      <c r="B34" s="134"/>
      <c r="C34" s="41"/>
      <c r="D34" s="132"/>
      <c r="E34" s="39"/>
      <c r="F34" s="43"/>
      <c r="G34" s="132"/>
      <c r="H34" s="154"/>
      <c r="I34" s="16" t="str">
        <f t="shared" si="0"/>
        <v/>
      </c>
      <c r="J34" s="15" t="str">
        <f t="shared" si="1"/>
        <v/>
      </c>
      <c r="K34" s="15" t="str">
        <f>IF(BH34="1",COUNTIF(BH$10:BH34,"1"),"")</f>
        <v/>
      </c>
      <c r="L34" s="15" t="str">
        <f t="shared" si="2"/>
        <v/>
      </c>
      <c r="M34" s="15" t="str">
        <f t="shared" si="3"/>
        <v/>
      </c>
      <c r="N34" s="15" t="str">
        <f>IF(BI34="1",COUNTIF(BI$10:BI34,"1"),"")</f>
        <v/>
      </c>
      <c r="O34" s="15" t="str">
        <f t="shared" si="4"/>
        <v/>
      </c>
      <c r="P34" s="17" t="str">
        <f t="shared" si="5"/>
        <v/>
      </c>
      <c r="Q34" s="1"/>
      <c r="R34" s="242">
        <f t="shared" ref="R34:AE49" ca="1" si="83">R10</f>
        <v>1</v>
      </c>
      <c r="S34" s="136">
        <f t="shared" ca="1" si="83"/>
        <v>0</v>
      </c>
      <c r="T34" s="136">
        <f t="shared" ca="1" si="83"/>
        <v>0</v>
      </c>
      <c r="U34" s="136">
        <f t="shared" ca="1" si="83"/>
        <v>0</v>
      </c>
      <c r="V34" s="136">
        <f t="shared" ca="1" si="83"/>
        <v>0</v>
      </c>
      <c r="W34" s="136">
        <f t="shared" ca="1" si="83"/>
        <v>0</v>
      </c>
      <c r="X34" s="243">
        <f t="shared" si="83"/>
        <v>0</v>
      </c>
      <c r="Y34" s="242">
        <f t="shared" ca="1" si="83"/>
        <v>1</v>
      </c>
      <c r="Z34" s="136">
        <f t="shared" ca="1" si="83"/>
        <v>0</v>
      </c>
      <c r="AA34" s="136">
        <f t="shared" ca="1" si="83"/>
        <v>0</v>
      </c>
      <c r="AB34" s="136">
        <f t="shared" ca="1" si="83"/>
        <v>0</v>
      </c>
      <c r="AC34" s="136">
        <f t="shared" ca="1" si="83"/>
        <v>0</v>
      </c>
      <c r="AD34" s="136">
        <f t="shared" ca="1" si="83"/>
        <v>0</v>
      </c>
      <c r="AE34" s="243">
        <f t="shared" si="83"/>
        <v>0</v>
      </c>
      <c r="AH34" s="2" t="str">
        <f t="shared" si="77"/>
        <v/>
      </c>
      <c r="AI34" s="2" t="str">
        <f t="shared" si="78"/>
        <v/>
      </c>
      <c r="AJ34" s="2" t="str">
        <f t="shared" si="63"/>
        <v/>
      </c>
      <c r="AK34" s="2" t="str">
        <f t="shared" si="42"/>
        <v/>
      </c>
      <c r="AL34" s="2" t="str">
        <f t="shared" si="43"/>
        <v/>
      </c>
      <c r="AM34" s="2" t="str">
        <f t="shared" si="44"/>
        <v/>
      </c>
      <c r="AN34" s="2" t="str">
        <f t="shared" si="45"/>
        <v/>
      </c>
      <c r="AO34" s="2" t="str">
        <f t="shared" si="79"/>
        <v/>
      </c>
      <c r="AP34" s="2" t="str">
        <f t="shared" si="80"/>
        <v/>
      </c>
      <c r="AQ34" s="2" t="str">
        <f t="shared" si="64"/>
        <v/>
      </c>
      <c r="AR34" s="2" t="str">
        <f t="shared" si="48"/>
        <v/>
      </c>
      <c r="AS34" s="2" t="str">
        <f t="shared" si="49"/>
        <v/>
      </c>
      <c r="AT34" s="2" t="str">
        <f t="shared" si="50"/>
        <v/>
      </c>
      <c r="AU34" s="2" t="str">
        <f t="shared" si="51"/>
        <v/>
      </c>
      <c r="AV34" s="2" t="str">
        <f t="shared" si="52"/>
        <v xml:space="preserve"> </v>
      </c>
      <c r="AW34" s="2" t="str">
        <f t="shared" si="16"/>
        <v xml:space="preserve"> </v>
      </c>
      <c r="AX34" s="2" t="str">
        <f t="shared" si="17"/>
        <v xml:space="preserve"> </v>
      </c>
      <c r="AY34" s="2" t="str">
        <f t="shared" si="18"/>
        <v xml:space="preserve"> </v>
      </c>
      <c r="AZ34" s="2"/>
      <c r="BA34" s="2" t="str">
        <f t="shared" si="53"/>
        <v/>
      </c>
      <c r="BB34" s="2" t="str">
        <f t="shared" si="54"/>
        <v/>
      </c>
      <c r="BC34" s="2" t="str">
        <f t="shared" si="55"/>
        <v/>
      </c>
      <c r="BD34" s="2" t="str">
        <f t="shared" si="56"/>
        <v/>
      </c>
      <c r="BH34" s="11" t="str">
        <f t="shared" si="81"/>
        <v/>
      </c>
      <c r="BI34" s="13" t="str">
        <f t="shared" si="82"/>
        <v/>
      </c>
      <c r="BJ34" s="4" t="str">
        <f t="shared" si="19"/>
        <v/>
      </c>
      <c r="BK34" s="4" t="str">
        <f t="shared" si="20"/>
        <v/>
      </c>
      <c r="BL34" s="4" t="str">
        <f t="shared" si="21"/>
        <v/>
      </c>
      <c r="BM34" s="7" t="str">
        <f t="shared" si="57"/>
        <v/>
      </c>
      <c r="BN34" s="7" t="str">
        <f t="shared" si="22"/>
        <v/>
      </c>
      <c r="BO34" s="7" t="str">
        <f t="shared" si="76"/>
        <v/>
      </c>
      <c r="BP34" s="7" t="str">
        <f t="shared" si="23"/>
        <v/>
      </c>
      <c r="BQ34" s="7" t="str">
        <f t="shared" si="24"/>
        <v/>
      </c>
      <c r="BR34" s="7" t="str">
        <f t="shared" si="25"/>
        <v/>
      </c>
      <c r="BS34" s="7" t="str">
        <f t="shared" si="59"/>
        <v/>
      </c>
      <c r="BT34" s="7" t="str">
        <f t="shared" si="60"/>
        <v/>
      </c>
      <c r="BU34" s="3" t="str">
        <f t="shared" si="26"/>
        <v/>
      </c>
      <c r="BV34" s="4" t="str">
        <f t="shared" si="27"/>
        <v/>
      </c>
      <c r="BW34" s="4" t="str">
        <f t="shared" si="28"/>
        <v/>
      </c>
      <c r="BX34" s="5" t="str">
        <f t="shared" si="29"/>
        <v/>
      </c>
      <c r="BY34" s="3" t="str">
        <f t="shared" si="30"/>
        <v/>
      </c>
      <c r="BZ34" s="5" t="str">
        <f t="shared" si="31"/>
        <v/>
      </c>
      <c r="CA34" s="7" t="str">
        <f t="shared" si="32"/>
        <v/>
      </c>
      <c r="CB34" s="7" t="str">
        <f t="shared" si="61"/>
        <v/>
      </c>
      <c r="CC34" s="7" t="str">
        <f t="shared" si="33"/>
        <v/>
      </c>
      <c r="CD34" s="7" t="str">
        <f t="shared" si="34"/>
        <v/>
      </c>
      <c r="CE34" s="7" t="str">
        <f t="shared" si="35"/>
        <v/>
      </c>
      <c r="CF34" s="7" t="str">
        <f t="shared" si="62"/>
        <v/>
      </c>
      <c r="CG34" s="7" t="str">
        <f t="shared" si="36"/>
        <v/>
      </c>
      <c r="CH34" s="7" t="str">
        <f t="shared" si="37"/>
        <v/>
      </c>
      <c r="CI34" s="4"/>
      <c r="CJ34" s="4" t="str">
        <f t="shared" si="38"/>
        <v/>
      </c>
      <c r="CK34" s="5" t="str">
        <f t="shared" si="39"/>
        <v/>
      </c>
      <c r="CL34" s="1" t="str">
        <f t="shared" si="67"/>
        <v/>
      </c>
      <c r="CM34" s="150" t="str">
        <f t="shared" si="68"/>
        <v/>
      </c>
      <c r="CN34" s="150" t="str">
        <f t="shared" si="69"/>
        <v/>
      </c>
      <c r="CO34" s="7" t="str">
        <f t="shared" si="70"/>
        <v/>
      </c>
      <c r="CP34" s="7"/>
      <c r="CQ34" s="7" t="str">
        <f t="shared" si="71"/>
        <v/>
      </c>
      <c r="CR34" s="7" t="str">
        <f t="shared" si="72"/>
        <v/>
      </c>
      <c r="CS34" s="7" t="str">
        <f t="shared" si="73"/>
        <v/>
      </c>
      <c r="CT34" s="7" t="str">
        <f t="shared" si="74"/>
        <v/>
      </c>
      <c r="CU34" s="7"/>
      <c r="CV34" s="7" t="str">
        <f t="shared" si="75"/>
        <v/>
      </c>
    </row>
    <row r="35" spans="1:100" ht="17.25" customHeight="1" x14ac:dyDescent="0.2">
      <c r="A35" s="8">
        <v>26</v>
      </c>
      <c r="B35" s="134"/>
      <c r="C35" s="41"/>
      <c r="D35" s="132"/>
      <c r="E35" s="39"/>
      <c r="F35" s="43"/>
      <c r="G35" s="132"/>
      <c r="H35" s="154"/>
      <c r="I35" s="16" t="str">
        <f t="shared" si="0"/>
        <v/>
      </c>
      <c r="J35" s="15" t="str">
        <f t="shared" si="1"/>
        <v/>
      </c>
      <c r="K35" s="15" t="str">
        <f>IF(BH35="1",COUNTIF(BH$10:BH35,"1"),"")</f>
        <v/>
      </c>
      <c r="L35" s="15" t="str">
        <f t="shared" si="2"/>
        <v/>
      </c>
      <c r="M35" s="15" t="str">
        <f t="shared" si="3"/>
        <v/>
      </c>
      <c r="N35" s="15" t="str">
        <f>IF(BI35="1",COUNTIF(BI$10:BI35,"1"),"")</f>
        <v/>
      </c>
      <c r="O35" s="15" t="str">
        <f t="shared" si="4"/>
        <v/>
      </c>
      <c r="P35" s="17" t="str">
        <f t="shared" si="5"/>
        <v/>
      </c>
      <c r="Q35" s="1"/>
      <c r="R35" s="242">
        <f t="shared" ref="R35:AE35" ca="1" si="84">R11</f>
        <v>2</v>
      </c>
      <c r="S35" s="136">
        <f t="shared" ca="1" si="84"/>
        <v>0</v>
      </c>
      <c r="T35" s="136">
        <f t="shared" ca="1" si="83"/>
        <v>0</v>
      </c>
      <c r="U35" s="136">
        <f t="shared" ca="1" si="83"/>
        <v>0</v>
      </c>
      <c r="V35" s="136">
        <f t="shared" ca="1" si="83"/>
        <v>0</v>
      </c>
      <c r="W35" s="136">
        <f t="shared" ca="1" si="83"/>
        <v>0</v>
      </c>
      <c r="X35" s="243" t="str">
        <f t="shared" si="84"/>
        <v>×</v>
      </c>
      <c r="Y35" s="242">
        <f t="shared" ca="1" si="84"/>
        <v>2</v>
      </c>
      <c r="Z35" s="136">
        <f t="shared" ca="1" si="84"/>
        <v>0</v>
      </c>
      <c r="AA35" s="136">
        <f t="shared" ca="1" si="83"/>
        <v>0</v>
      </c>
      <c r="AB35" s="136">
        <f t="shared" ca="1" si="83"/>
        <v>0</v>
      </c>
      <c r="AC35" s="136">
        <f t="shared" ca="1" si="83"/>
        <v>0</v>
      </c>
      <c r="AD35" s="136">
        <f t="shared" ca="1" si="83"/>
        <v>0</v>
      </c>
      <c r="AE35" s="243" t="str">
        <f t="shared" si="84"/>
        <v>×</v>
      </c>
      <c r="AH35" s="2" t="str">
        <f t="shared" si="77"/>
        <v/>
      </c>
      <c r="AI35" s="2" t="str">
        <f t="shared" si="78"/>
        <v/>
      </c>
      <c r="AJ35" s="2" t="str">
        <f t="shared" si="63"/>
        <v/>
      </c>
      <c r="AK35" s="2" t="str">
        <f t="shared" si="42"/>
        <v/>
      </c>
      <c r="AL35" s="2" t="str">
        <f t="shared" si="43"/>
        <v/>
      </c>
      <c r="AM35" s="2" t="str">
        <f t="shared" si="44"/>
        <v/>
      </c>
      <c r="AN35" s="2" t="str">
        <f t="shared" si="45"/>
        <v/>
      </c>
      <c r="AO35" s="2" t="str">
        <f t="shared" si="79"/>
        <v/>
      </c>
      <c r="AP35" s="2" t="str">
        <f t="shared" si="80"/>
        <v/>
      </c>
      <c r="AQ35" s="2" t="str">
        <f t="shared" si="64"/>
        <v/>
      </c>
      <c r="AR35" s="2" t="str">
        <f t="shared" si="48"/>
        <v/>
      </c>
      <c r="AS35" s="2" t="str">
        <f t="shared" si="49"/>
        <v/>
      </c>
      <c r="AT35" s="2" t="str">
        <f t="shared" si="50"/>
        <v/>
      </c>
      <c r="AU35" s="2" t="str">
        <f t="shared" si="51"/>
        <v/>
      </c>
      <c r="AV35" s="2" t="str">
        <f t="shared" si="52"/>
        <v xml:space="preserve"> </v>
      </c>
      <c r="AW35" s="2" t="str">
        <f t="shared" si="16"/>
        <v xml:space="preserve"> </v>
      </c>
      <c r="AX35" s="2" t="str">
        <f t="shared" si="17"/>
        <v xml:space="preserve"> </v>
      </c>
      <c r="AY35" s="2" t="str">
        <f t="shared" si="18"/>
        <v xml:space="preserve"> </v>
      </c>
      <c r="AZ35" s="2"/>
      <c r="BA35" s="2" t="str">
        <f t="shared" si="53"/>
        <v/>
      </c>
      <c r="BB35" s="2" t="str">
        <f t="shared" si="54"/>
        <v/>
      </c>
      <c r="BC35" s="2" t="str">
        <f t="shared" si="55"/>
        <v/>
      </c>
      <c r="BD35" s="2" t="str">
        <f t="shared" si="56"/>
        <v/>
      </c>
      <c r="BE35" s="2"/>
      <c r="BH35" s="11" t="str">
        <f t="shared" si="81"/>
        <v/>
      </c>
      <c r="BI35" s="13" t="str">
        <f t="shared" si="82"/>
        <v/>
      </c>
      <c r="BJ35" s="4" t="str">
        <f t="shared" si="19"/>
        <v/>
      </c>
      <c r="BK35" s="4" t="str">
        <f t="shared" si="20"/>
        <v/>
      </c>
      <c r="BL35" s="4" t="str">
        <f t="shared" si="21"/>
        <v/>
      </c>
      <c r="BM35" s="7" t="str">
        <f t="shared" si="57"/>
        <v/>
      </c>
      <c r="BN35" s="7" t="str">
        <f t="shared" si="22"/>
        <v/>
      </c>
      <c r="BO35" s="7" t="str">
        <f t="shared" si="76"/>
        <v/>
      </c>
      <c r="BP35" s="7" t="str">
        <f t="shared" si="23"/>
        <v/>
      </c>
      <c r="BQ35" s="7" t="str">
        <f t="shared" si="24"/>
        <v/>
      </c>
      <c r="BR35" s="7" t="str">
        <f t="shared" si="25"/>
        <v/>
      </c>
      <c r="BS35" s="7" t="str">
        <f t="shared" si="59"/>
        <v/>
      </c>
      <c r="BT35" s="7" t="str">
        <f t="shared" si="60"/>
        <v/>
      </c>
      <c r="BU35" s="3" t="str">
        <f t="shared" si="26"/>
        <v/>
      </c>
      <c r="BV35" s="4" t="str">
        <f t="shared" si="27"/>
        <v/>
      </c>
      <c r="BW35" s="4" t="str">
        <f t="shared" si="28"/>
        <v/>
      </c>
      <c r="BX35" s="5" t="str">
        <f t="shared" si="29"/>
        <v/>
      </c>
      <c r="BY35" s="3" t="str">
        <f t="shared" si="30"/>
        <v/>
      </c>
      <c r="BZ35" s="5" t="str">
        <f t="shared" si="31"/>
        <v/>
      </c>
      <c r="CA35" s="7" t="str">
        <f t="shared" si="32"/>
        <v/>
      </c>
      <c r="CB35" s="7" t="str">
        <f t="shared" si="61"/>
        <v/>
      </c>
      <c r="CC35" s="7" t="str">
        <f t="shared" si="33"/>
        <v/>
      </c>
      <c r="CD35" s="7" t="str">
        <f t="shared" si="34"/>
        <v/>
      </c>
      <c r="CE35" s="7" t="str">
        <f t="shared" si="35"/>
        <v/>
      </c>
      <c r="CF35" s="7" t="str">
        <f t="shared" si="62"/>
        <v/>
      </c>
      <c r="CG35" s="7" t="str">
        <f t="shared" si="36"/>
        <v/>
      </c>
      <c r="CH35" s="7" t="str">
        <f t="shared" si="37"/>
        <v/>
      </c>
      <c r="CI35" s="4"/>
      <c r="CJ35" s="4" t="str">
        <f t="shared" si="38"/>
        <v/>
      </c>
      <c r="CK35" s="5" t="str">
        <f t="shared" si="39"/>
        <v/>
      </c>
      <c r="CL35" s="1" t="str">
        <f t="shared" si="67"/>
        <v/>
      </c>
      <c r="CM35" s="150" t="str">
        <f t="shared" si="68"/>
        <v/>
      </c>
      <c r="CN35" s="150" t="str">
        <f t="shared" si="69"/>
        <v/>
      </c>
      <c r="CO35" s="7" t="str">
        <f t="shared" si="70"/>
        <v/>
      </c>
      <c r="CP35" s="7"/>
      <c r="CQ35" s="7" t="str">
        <f t="shared" si="71"/>
        <v/>
      </c>
      <c r="CR35" s="7" t="str">
        <f t="shared" si="72"/>
        <v/>
      </c>
      <c r="CS35" s="7" t="str">
        <f t="shared" si="73"/>
        <v/>
      </c>
      <c r="CT35" s="7" t="str">
        <f t="shared" si="74"/>
        <v/>
      </c>
      <c r="CU35" s="7"/>
      <c r="CV35" s="7" t="str">
        <f t="shared" si="75"/>
        <v/>
      </c>
    </row>
    <row r="36" spans="1:100" ht="17.25" customHeight="1" x14ac:dyDescent="0.2">
      <c r="A36" s="8">
        <v>27</v>
      </c>
      <c r="B36" s="134"/>
      <c r="C36" s="41"/>
      <c r="D36" s="132"/>
      <c r="E36" s="39"/>
      <c r="F36" s="43"/>
      <c r="G36" s="132"/>
      <c r="H36" s="154"/>
      <c r="I36" s="16" t="str">
        <f t="shared" si="0"/>
        <v/>
      </c>
      <c r="J36" s="15" t="str">
        <f t="shared" si="1"/>
        <v/>
      </c>
      <c r="K36" s="15" t="str">
        <f>IF(BH36="1",COUNTIF(BH$10:BH36,"1"),"")</f>
        <v/>
      </c>
      <c r="L36" s="15" t="str">
        <f t="shared" si="2"/>
        <v/>
      </c>
      <c r="M36" s="15" t="str">
        <f t="shared" si="3"/>
        <v/>
      </c>
      <c r="N36" s="15" t="str">
        <f>IF(BI36="1",COUNTIF(BI$10:BI36,"1"),"")</f>
        <v/>
      </c>
      <c r="O36" s="15" t="str">
        <f t="shared" si="4"/>
        <v/>
      </c>
      <c r="P36" s="17" t="str">
        <f t="shared" si="5"/>
        <v/>
      </c>
      <c r="Q36" s="1"/>
      <c r="R36" s="242">
        <f t="shared" ref="R36:AE36" ca="1" si="85">R12</f>
        <v>3</v>
      </c>
      <c r="S36" s="136">
        <f t="shared" ca="1" si="85"/>
        <v>0</v>
      </c>
      <c r="T36" s="136">
        <f t="shared" ca="1" si="83"/>
        <v>0</v>
      </c>
      <c r="U36" s="136">
        <f t="shared" ca="1" si="83"/>
        <v>0</v>
      </c>
      <c r="V36" s="136">
        <f t="shared" ca="1" si="83"/>
        <v>0</v>
      </c>
      <c r="W36" s="136">
        <f t="shared" ca="1" si="83"/>
        <v>0</v>
      </c>
      <c r="X36" s="243">
        <f t="shared" si="85"/>
        <v>0</v>
      </c>
      <c r="Y36" s="242">
        <f t="shared" ca="1" si="85"/>
        <v>3</v>
      </c>
      <c r="Z36" s="136">
        <f t="shared" ca="1" si="85"/>
        <v>0</v>
      </c>
      <c r="AA36" s="136">
        <f t="shared" ca="1" si="83"/>
        <v>0</v>
      </c>
      <c r="AB36" s="136">
        <f t="shared" ca="1" si="83"/>
        <v>0</v>
      </c>
      <c r="AC36" s="136">
        <f t="shared" ca="1" si="83"/>
        <v>0</v>
      </c>
      <c r="AD36" s="136">
        <f t="shared" ca="1" si="83"/>
        <v>0</v>
      </c>
      <c r="AE36" s="244">
        <f t="shared" si="85"/>
        <v>0</v>
      </c>
      <c r="AH36" s="2" t="str">
        <f t="shared" si="77"/>
        <v/>
      </c>
      <c r="AI36" s="2" t="str">
        <f t="shared" si="78"/>
        <v/>
      </c>
      <c r="AJ36" s="2" t="str">
        <f t="shared" si="63"/>
        <v/>
      </c>
      <c r="AK36" s="2" t="str">
        <f t="shared" si="42"/>
        <v/>
      </c>
      <c r="AL36" s="2" t="str">
        <f t="shared" si="43"/>
        <v/>
      </c>
      <c r="AM36" s="2" t="str">
        <f t="shared" si="44"/>
        <v/>
      </c>
      <c r="AN36" s="2" t="str">
        <f t="shared" si="45"/>
        <v/>
      </c>
      <c r="AO36" s="2" t="str">
        <f t="shared" si="79"/>
        <v/>
      </c>
      <c r="AP36" s="2" t="str">
        <f t="shared" si="80"/>
        <v/>
      </c>
      <c r="AQ36" s="2" t="str">
        <f t="shared" si="64"/>
        <v/>
      </c>
      <c r="AR36" s="2" t="str">
        <f t="shared" si="48"/>
        <v/>
      </c>
      <c r="AS36" s="2" t="str">
        <f t="shared" si="49"/>
        <v/>
      </c>
      <c r="AT36" s="2" t="str">
        <f t="shared" si="50"/>
        <v/>
      </c>
      <c r="AU36" s="2" t="str">
        <f t="shared" si="51"/>
        <v/>
      </c>
      <c r="AV36" s="2" t="str">
        <f t="shared" si="52"/>
        <v xml:space="preserve"> </v>
      </c>
      <c r="AW36" s="2" t="str">
        <f t="shared" si="16"/>
        <v xml:space="preserve"> </v>
      </c>
      <c r="AX36" s="2" t="str">
        <f t="shared" si="17"/>
        <v xml:space="preserve"> </v>
      </c>
      <c r="AY36" s="2" t="str">
        <f t="shared" si="18"/>
        <v xml:space="preserve"> </v>
      </c>
      <c r="AZ36" s="2"/>
      <c r="BA36" s="2" t="str">
        <f t="shared" si="53"/>
        <v/>
      </c>
      <c r="BB36" s="2" t="str">
        <f t="shared" si="54"/>
        <v/>
      </c>
      <c r="BC36" s="2" t="str">
        <f t="shared" si="55"/>
        <v/>
      </c>
      <c r="BD36" s="2" t="str">
        <f t="shared" si="56"/>
        <v/>
      </c>
      <c r="BH36" s="11" t="str">
        <f t="shared" si="81"/>
        <v/>
      </c>
      <c r="BI36" s="13" t="str">
        <f t="shared" si="82"/>
        <v/>
      </c>
      <c r="BJ36" s="4" t="str">
        <f t="shared" si="19"/>
        <v/>
      </c>
      <c r="BK36" s="4" t="str">
        <f t="shared" si="20"/>
        <v/>
      </c>
      <c r="BL36" s="4" t="str">
        <f t="shared" si="21"/>
        <v/>
      </c>
      <c r="BM36" s="7" t="str">
        <f t="shared" si="57"/>
        <v/>
      </c>
      <c r="BN36" s="7" t="str">
        <f t="shared" si="22"/>
        <v/>
      </c>
      <c r="BO36" s="7" t="str">
        <f t="shared" si="76"/>
        <v/>
      </c>
      <c r="BP36" s="7" t="str">
        <f t="shared" si="23"/>
        <v/>
      </c>
      <c r="BQ36" s="7" t="str">
        <f t="shared" si="24"/>
        <v/>
      </c>
      <c r="BR36" s="7" t="str">
        <f t="shared" si="25"/>
        <v/>
      </c>
      <c r="BS36" s="7" t="str">
        <f t="shared" si="59"/>
        <v/>
      </c>
      <c r="BT36" s="7" t="str">
        <f t="shared" si="60"/>
        <v/>
      </c>
      <c r="BU36" s="3" t="str">
        <f t="shared" si="26"/>
        <v/>
      </c>
      <c r="BV36" s="4" t="str">
        <f t="shared" si="27"/>
        <v/>
      </c>
      <c r="BW36" s="4" t="str">
        <f t="shared" si="28"/>
        <v/>
      </c>
      <c r="BX36" s="5" t="str">
        <f t="shared" si="29"/>
        <v/>
      </c>
      <c r="BY36" s="3" t="str">
        <f t="shared" si="30"/>
        <v/>
      </c>
      <c r="BZ36" s="5" t="str">
        <f t="shared" si="31"/>
        <v/>
      </c>
      <c r="CA36" s="7" t="str">
        <f t="shared" si="32"/>
        <v/>
      </c>
      <c r="CB36" s="7" t="str">
        <f t="shared" si="61"/>
        <v/>
      </c>
      <c r="CC36" s="7" t="str">
        <f t="shared" si="33"/>
        <v/>
      </c>
      <c r="CD36" s="7" t="str">
        <f t="shared" si="34"/>
        <v/>
      </c>
      <c r="CE36" s="7" t="str">
        <f t="shared" si="35"/>
        <v/>
      </c>
      <c r="CF36" s="7" t="str">
        <f t="shared" si="62"/>
        <v/>
      </c>
      <c r="CG36" s="7" t="str">
        <f t="shared" si="36"/>
        <v/>
      </c>
      <c r="CH36" s="7" t="str">
        <f t="shared" si="37"/>
        <v/>
      </c>
      <c r="CI36" s="4"/>
      <c r="CJ36" s="4" t="str">
        <f t="shared" si="38"/>
        <v/>
      </c>
      <c r="CK36" s="5" t="str">
        <f t="shared" si="39"/>
        <v/>
      </c>
      <c r="CL36" s="1" t="str">
        <f t="shared" si="67"/>
        <v/>
      </c>
      <c r="CM36" s="150" t="str">
        <f t="shared" si="68"/>
        <v/>
      </c>
      <c r="CN36" s="150" t="str">
        <f t="shared" si="69"/>
        <v/>
      </c>
      <c r="CO36" s="7" t="str">
        <f t="shared" si="70"/>
        <v/>
      </c>
      <c r="CP36" s="7"/>
      <c r="CQ36" s="7" t="str">
        <f t="shared" si="71"/>
        <v/>
      </c>
      <c r="CR36" s="7" t="str">
        <f t="shared" si="72"/>
        <v/>
      </c>
      <c r="CS36" s="7" t="str">
        <f t="shared" si="73"/>
        <v/>
      </c>
      <c r="CT36" s="7" t="str">
        <f t="shared" si="74"/>
        <v/>
      </c>
      <c r="CU36" s="7"/>
      <c r="CV36" s="7" t="str">
        <f t="shared" si="75"/>
        <v/>
      </c>
    </row>
    <row r="37" spans="1:100" ht="17.25" customHeight="1" x14ac:dyDescent="0.2">
      <c r="A37" s="8">
        <v>28</v>
      </c>
      <c r="B37" s="134"/>
      <c r="C37" s="41"/>
      <c r="D37" s="132"/>
      <c r="E37" s="39"/>
      <c r="F37" s="43"/>
      <c r="G37" s="132"/>
      <c r="H37" s="154"/>
      <c r="I37" s="16" t="str">
        <f t="shared" si="0"/>
        <v/>
      </c>
      <c r="J37" s="15" t="str">
        <f t="shared" si="1"/>
        <v/>
      </c>
      <c r="K37" s="15" t="str">
        <f>IF(BH37="1",COUNTIF(BH$10:BH37,"1"),"")</f>
        <v/>
      </c>
      <c r="L37" s="15" t="str">
        <f t="shared" si="2"/>
        <v/>
      </c>
      <c r="M37" s="15" t="str">
        <f t="shared" si="3"/>
        <v/>
      </c>
      <c r="N37" s="15" t="str">
        <f>IF(BI37="1",COUNTIF(BI$10:BI37,"1"),"")</f>
        <v/>
      </c>
      <c r="O37" s="15" t="str">
        <f t="shared" si="4"/>
        <v/>
      </c>
      <c r="P37" s="17" t="str">
        <f t="shared" si="5"/>
        <v/>
      </c>
      <c r="Q37" s="1"/>
      <c r="R37" s="242">
        <f t="shared" ref="R37:AE37" ca="1" si="86">R13</f>
        <v>4</v>
      </c>
      <c r="S37" s="136">
        <f t="shared" ca="1" si="86"/>
        <v>0</v>
      </c>
      <c r="T37" s="136">
        <f t="shared" ca="1" si="83"/>
        <v>0</v>
      </c>
      <c r="U37" s="136">
        <f t="shared" ca="1" si="83"/>
        <v>0</v>
      </c>
      <c r="V37" s="136">
        <f t="shared" ca="1" si="83"/>
        <v>0</v>
      </c>
      <c r="W37" s="136">
        <f t="shared" ca="1" si="83"/>
        <v>0</v>
      </c>
      <c r="X37" s="243">
        <f t="shared" si="86"/>
        <v>0</v>
      </c>
      <c r="Y37" s="242">
        <f t="shared" ca="1" si="86"/>
        <v>4</v>
      </c>
      <c r="Z37" s="136">
        <f t="shared" ca="1" si="86"/>
        <v>0</v>
      </c>
      <c r="AA37" s="136">
        <f t="shared" ca="1" si="83"/>
        <v>0</v>
      </c>
      <c r="AB37" s="136">
        <f t="shared" ca="1" si="83"/>
        <v>0</v>
      </c>
      <c r="AC37" s="136">
        <f t="shared" ca="1" si="83"/>
        <v>0</v>
      </c>
      <c r="AD37" s="136">
        <f t="shared" ca="1" si="83"/>
        <v>0</v>
      </c>
      <c r="AE37" s="243">
        <f t="shared" si="86"/>
        <v>0</v>
      </c>
      <c r="AH37" s="2" t="str">
        <f t="shared" si="77"/>
        <v/>
      </c>
      <c r="AI37" s="2" t="str">
        <f t="shared" si="78"/>
        <v/>
      </c>
      <c r="AJ37" s="2" t="str">
        <f t="shared" si="63"/>
        <v/>
      </c>
      <c r="AK37" s="2" t="str">
        <f t="shared" si="42"/>
        <v/>
      </c>
      <c r="AL37" s="2" t="str">
        <f t="shared" si="43"/>
        <v/>
      </c>
      <c r="AM37" s="2" t="str">
        <f t="shared" si="44"/>
        <v/>
      </c>
      <c r="AN37" s="2" t="str">
        <f t="shared" si="45"/>
        <v/>
      </c>
      <c r="AO37" s="2" t="str">
        <f t="shared" si="79"/>
        <v/>
      </c>
      <c r="AP37" s="2" t="str">
        <f t="shared" si="80"/>
        <v/>
      </c>
      <c r="AQ37" s="2" t="str">
        <f t="shared" si="64"/>
        <v/>
      </c>
      <c r="AR37" s="2" t="str">
        <f t="shared" si="48"/>
        <v/>
      </c>
      <c r="AS37" s="2" t="str">
        <f t="shared" si="49"/>
        <v/>
      </c>
      <c r="AT37" s="2" t="str">
        <f t="shared" si="50"/>
        <v/>
      </c>
      <c r="AU37" s="2" t="str">
        <f t="shared" si="51"/>
        <v/>
      </c>
      <c r="AV37" s="2" t="str">
        <f t="shared" si="52"/>
        <v xml:space="preserve"> </v>
      </c>
      <c r="AW37" s="2" t="str">
        <f t="shared" si="16"/>
        <v xml:space="preserve"> </v>
      </c>
      <c r="AX37" s="2" t="str">
        <f t="shared" si="17"/>
        <v xml:space="preserve"> </v>
      </c>
      <c r="AY37" s="2" t="str">
        <f t="shared" si="18"/>
        <v xml:space="preserve"> </v>
      </c>
      <c r="AZ37" s="2"/>
      <c r="BA37" s="2" t="str">
        <f t="shared" si="53"/>
        <v/>
      </c>
      <c r="BB37" s="2" t="str">
        <f t="shared" si="54"/>
        <v/>
      </c>
      <c r="BC37" s="2" t="str">
        <f t="shared" si="55"/>
        <v/>
      </c>
      <c r="BD37" s="2" t="str">
        <f t="shared" si="56"/>
        <v/>
      </c>
      <c r="BH37" s="11" t="str">
        <f t="shared" si="81"/>
        <v/>
      </c>
      <c r="BI37" s="13" t="str">
        <f t="shared" si="82"/>
        <v/>
      </c>
      <c r="BJ37" s="4" t="str">
        <f t="shared" si="19"/>
        <v/>
      </c>
      <c r="BK37" s="4" t="str">
        <f t="shared" si="20"/>
        <v/>
      </c>
      <c r="BL37" s="4" t="str">
        <f t="shared" si="21"/>
        <v/>
      </c>
      <c r="BM37" s="7" t="str">
        <f t="shared" si="57"/>
        <v/>
      </c>
      <c r="BN37" s="7" t="str">
        <f t="shared" si="22"/>
        <v/>
      </c>
      <c r="BO37" s="7" t="str">
        <f t="shared" si="76"/>
        <v/>
      </c>
      <c r="BP37" s="7" t="str">
        <f t="shared" si="23"/>
        <v/>
      </c>
      <c r="BQ37" s="7" t="str">
        <f t="shared" si="24"/>
        <v/>
      </c>
      <c r="BR37" s="7" t="str">
        <f t="shared" si="25"/>
        <v/>
      </c>
      <c r="BS37" s="7" t="str">
        <f t="shared" si="59"/>
        <v/>
      </c>
      <c r="BT37" s="7" t="str">
        <f t="shared" si="60"/>
        <v/>
      </c>
      <c r="BU37" s="3" t="str">
        <f t="shared" si="26"/>
        <v/>
      </c>
      <c r="BV37" s="4" t="str">
        <f t="shared" si="27"/>
        <v/>
      </c>
      <c r="BW37" s="4" t="str">
        <f t="shared" si="28"/>
        <v/>
      </c>
      <c r="BX37" s="5" t="str">
        <f t="shared" si="29"/>
        <v/>
      </c>
      <c r="BY37" s="3" t="str">
        <f t="shared" si="30"/>
        <v/>
      </c>
      <c r="BZ37" s="5" t="str">
        <f t="shared" si="31"/>
        <v/>
      </c>
      <c r="CA37" s="7" t="str">
        <f t="shared" si="32"/>
        <v/>
      </c>
      <c r="CB37" s="7" t="str">
        <f t="shared" si="61"/>
        <v/>
      </c>
      <c r="CC37" s="7" t="str">
        <f t="shared" si="33"/>
        <v/>
      </c>
      <c r="CD37" s="7" t="str">
        <f t="shared" si="34"/>
        <v/>
      </c>
      <c r="CE37" s="7" t="str">
        <f t="shared" si="35"/>
        <v/>
      </c>
      <c r="CF37" s="7" t="str">
        <f t="shared" si="62"/>
        <v/>
      </c>
      <c r="CG37" s="7" t="str">
        <f t="shared" si="36"/>
        <v/>
      </c>
      <c r="CH37" s="7" t="str">
        <f t="shared" si="37"/>
        <v/>
      </c>
      <c r="CI37" s="4"/>
      <c r="CJ37" s="4" t="str">
        <f t="shared" si="38"/>
        <v/>
      </c>
      <c r="CK37" s="5" t="str">
        <f t="shared" si="39"/>
        <v/>
      </c>
      <c r="CL37" s="1" t="str">
        <f t="shared" si="67"/>
        <v/>
      </c>
      <c r="CM37" s="150" t="str">
        <f t="shared" si="68"/>
        <v/>
      </c>
      <c r="CN37" s="150" t="str">
        <f t="shared" si="69"/>
        <v/>
      </c>
      <c r="CO37" s="7" t="str">
        <f t="shared" si="70"/>
        <v/>
      </c>
      <c r="CP37" s="7"/>
      <c r="CQ37" s="7" t="str">
        <f t="shared" si="71"/>
        <v/>
      </c>
      <c r="CR37" s="7" t="str">
        <f t="shared" si="72"/>
        <v/>
      </c>
      <c r="CS37" s="7" t="str">
        <f t="shared" si="73"/>
        <v/>
      </c>
      <c r="CT37" s="7" t="str">
        <f t="shared" si="74"/>
        <v/>
      </c>
      <c r="CU37" s="7"/>
      <c r="CV37" s="7" t="str">
        <f t="shared" si="75"/>
        <v/>
      </c>
    </row>
    <row r="38" spans="1:100" ht="17.25" customHeight="1" x14ac:dyDescent="0.2">
      <c r="A38" s="8">
        <v>29</v>
      </c>
      <c r="B38" s="134"/>
      <c r="C38" s="41"/>
      <c r="D38" s="132"/>
      <c r="E38" s="39"/>
      <c r="F38" s="43"/>
      <c r="G38" s="132"/>
      <c r="H38" s="154"/>
      <c r="I38" s="16" t="str">
        <f t="shared" si="0"/>
        <v/>
      </c>
      <c r="J38" s="15" t="str">
        <f t="shared" si="1"/>
        <v/>
      </c>
      <c r="K38" s="15" t="str">
        <f>IF(BH38="1",COUNTIF(BH$10:BH38,"1"),"")</f>
        <v/>
      </c>
      <c r="L38" s="15" t="str">
        <f t="shared" si="2"/>
        <v/>
      </c>
      <c r="M38" s="15" t="str">
        <f t="shared" si="3"/>
        <v/>
      </c>
      <c r="N38" s="15" t="str">
        <f>IF(BI38="1",COUNTIF(BI$10:BI38,"1"),"")</f>
        <v/>
      </c>
      <c r="O38" s="15" t="str">
        <f t="shared" si="4"/>
        <v/>
      </c>
      <c r="P38" s="17" t="str">
        <f t="shared" si="5"/>
        <v/>
      </c>
      <c r="Q38" s="1"/>
      <c r="R38" s="242">
        <f t="shared" ref="R38:W53" ca="1" si="87">R14</f>
        <v>5</v>
      </c>
      <c r="S38" s="136">
        <f t="shared" ca="1" si="87"/>
        <v>0</v>
      </c>
      <c r="T38" s="136">
        <f t="shared" ca="1" si="83"/>
        <v>0</v>
      </c>
      <c r="U38" s="136">
        <f t="shared" ca="1" si="83"/>
        <v>0</v>
      </c>
      <c r="V38" s="136">
        <f t="shared" ca="1" si="83"/>
        <v>0</v>
      </c>
      <c r="W38" s="136">
        <f t="shared" ca="1" si="83"/>
        <v>0</v>
      </c>
      <c r="X38" s="243"/>
      <c r="Y38" s="242">
        <f t="shared" ref="Y38:Z50" ca="1" si="88">Y14</f>
        <v>5</v>
      </c>
      <c r="Z38" s="136">
        <f t="shared" ca="1" si="88"/>
        <v>0</v>
      </c>
      <c r="AA38" s="136">
        <f t="shared" ca="1" si="83"/>
        <v>0</v>
      </c>
      <c r="AB38" s="136">
        <f t="shared" ca="1" si="83"/>
        <v>0</v>
      </c>
      <c r="AC38" s="136">
        <f t="shared" ca="1" si="83"/>
        <v>0</v>
      </c>
      <c r="AD38" s="136">
        <f t="shared" ref="AA38:AD53" ca="1" si="89">AD14</f>
        <v>0</v>
      </c>
      <c r="AE38" s="245"/>
      <c r="AH38" s="2" t="str">
        <f t="shared" si="77"/>
        <v/>
      </c>
      <c r="AI38" s="2" t="str">
        <f t="shared" si="78"/>
        <v/>
      </c>
      <c r="AJ38" s="2" t="str">
        <f t="shared" si="63"/>
        <v/>
      </c>
      <c r="AK38" s="2" t="str">
        <f t="shared" si="42"/>
        <v/>
      </c>
      <c r="AL38" s="2" t="str">
        <f t="shared" si="43"/>
        <v/>
      </c>
      <c r="AM38" s="2" t="str">
        <f t="shared" si="44"/>
        <v/>
      </c>
      <c r="AN38" s="2" t="str">
        <f t="shared" si="45"/>
        <v/>
      </c>
      <c r="AO38" s="2" t="str">
        <f t="shared" si="79"/>
        <v/>
      </c>
      <c r="AP38" s="2" t="str">
        <f t="shared" si="80"/>
        <v/>
      </c>
      <c r="AQ38" s="2" t="str">
        <f t="shared" si="64"/>
        <v/>
      </c>
      <c r="AR38" s="2" t="str">
        <f t="shared" si="48"/>
        <v/>
      </c>
      <c r="AS38" s="2" t="str">
        <f t="shared" si="49"/>
        <v/>
      </c>
      <c r="AT38" s="2" t="str">
        <f t="shared" si="50"/>
        <v/>
      </c>
      <c r="AU38" s="2" t="str">
        <f t="shared" si="51"/>
        <v/>
      </c>
      <c r="AV38" s="2" t="str">
        <f t="shared" si="52"/>
        <v xml:space="preserve"> </v>
      </c>
      <c r="AW38" s="2" t="str">
        <f t="shared" si="16"/>
        <v xml:space="preserve"> </v>
      </c>
      <c r="AX38" s="2" t="str">
        <f t="shared" si="17"/>
        <v xml:space="preserve"> </v>
      </c>
      <c r="AY38" s="2" t="str">
        <f t="shared" si="18"/>
        <v xml:space="preserve"> </v>
      </c>
      <c r="AZ38" s="2"/>
      <c r="BA38" s="2" t="str">
        <f t="shared" si="53"/>
        <v/>
      </c>
      <c r="BB38" s="2" t="str">
        <f t="shared" si="54"/>
        <v/>
      </c>
      <c r="BC38" s="2" t="str">
        <f t="shared" si="55"/>
        <v/>
      </c>
      <c r="BD38" s="2" t="str">
        <f t="shared" si="56"/>
        <v/>
      </c>
      <c r="BH38" s="11" t="str">
        <f t="shared" si="81"/>
        <v/>
      </c>
      <c r="BI38" s="13" t="str">
        <f t="shared" si="82"/>
        <v/>
      </c>
      <c r="BJ38" s="4" t="str">
        <f t="shared" si="19"/>
        <v/>
      </c>
      <c r="BK38" s="4" t="str">
        <f t="shared" si="20"/>
        <v/>
      </c>
      <c r="BL38" s="4" t="str">
        <f t="shared" si="21"/>
        <v/>
      </c>
      <c r="BM38" s="7" t="str">
        <f t="shared" si="57"/>
        <v/>
      </c>
      <c r="BN38" s="7" t="str">
        <f t="shared" si="22"/>
        <v/>
      </c>
      <c r="BO38" s="7" t="str">
        <f t="shared" si="76"/>
        <v/>
      </c>
      <c r="BP38" s="7" t="str">
        <f t="shared" si="23"/>
        <v/>
      </c>
      <c r="BQ38" s="7" t="str">
        <f t="shared" si="24"/>
        <v/>
      </c>
      <c r="BR38" s="7" t="str">
        <f t="shared" si="25"/>
        <v/>
      </c>
      <c r="BS38" s="7" t="str">
        <f t="shared" si="59"/>
        <v/>
      </c>
      <c r="BT38" s="7" t="str">
        <f t="shared" si="60"/>
        <v/>
      </c>
      <c r="BU38" s="3" t="str">
        <f t="shared" si="26"/>
        <v/>
      </c>
      <c r="BV38" s="4" t="str">
        <f t="shared" si="27"/>
        <v/>
      </c>
      <c r="BW38" s="4" t="str">
        <f t="shared" si="28"/>
        <v/>
      </c>
      <c r="BX38" s="5" t="str">
        <f t="shared" si="29"/>
        <v/>
      </c>
      <c r="BY38" s="3" t="str">
        <f t="shared" si="30"/>
        <v/>
      </c>
      <c r="BZ38" s="5" t="str">
        <f t="shared" si="31"/>
        <v/>
      </c>
      <c r="CA38" s="7" t="str">
        <f t="shared" si="32"/>
        <v/>
      </c>
      <c r="CB38" s="7" t="str">
        <f t="shared" si="61"/>
        <v/>
      </c>
      <c r="CC38" s="7" t="str">
        <f t="shared" si="33"/>
        <v/>
      </c>
      <c r="CD38" s="7" t="str">
        <f t="shared" si="34"/>
        <v/>
      </c>
      <c r="CE38" s="7" t="str">
        <f t="shared" si="35"/>
        <v/>
      </c>
      <c r="CF38" s="7" t="str">
        <f t="shared" si="62"/>
        <v/>
      </c>
      <c r="CG38" s="7" t="str">
        <f t="shared" si="36"/>
        <v/>
      </c>
      <c r="CH38" s="7" t="str">
        <f t="shared" si="37"/>
        <v/>
      </c>
      <c r="CI38" s="4"/>
      <c r="CJ38" s="4" t="str">
        <f t="shared" si="38"/>
        <v/>
      </c>
      <c r="CK38" s="5" t="str">
        <f t="shared" si="39"/>
        <v/>
      </c>
      <c r="CL38" s="1" t="str">
        <f t="shared" si="67"/>
        <v/>
      </c>
      <c r="CM38" s="150" t="str">
        <f t="shared" si="68"/>
        <v/>
      </c>
      <c r="CN38" s="150" t="str">
        <f t="shared" si="69"/>
        <v/>
      </c>
      <c r="CO38" s="7" t="str">
        <f t="shared" si="70"/>
        <v/>
      </c>
      <c r="CP38" s="7"/>
      <c r="CQ38" s="7" t="str">
        <f t="shared" si="71"/>
        <v/>
      </c>
      <c r="CR38" s="7" t="str">
        <f t="shared" si="72"/>
        <v/>
      </c>
      <c r="CS38" s="7" t="str">
        <f t="shared" si="73"/>
        <v/>
      </c>
      <c r="CT38" s="7" t="str">
        <f t="shared" si="74"/>
        <v/>
      </c>
      <c r="CU38" s="7"/>
      <c r="CV38" s="7" t="str">
        <f t="shared" si="75"/>
        <v/>
      </c>
    </row>
    <row r="39" spans="1:100" ht="17.25" customHeight="1" x14ac:dyDescent="0.2">
      <c r="A39" s="8">
        <v>30</v>
      </c>
      <c r="B39" s="134"/>
      <c r="C39" s="41"/>
      <c r="D39" s="132"/>
      <c r="E39" s="39"/>
      <c r="F39" s="43"/>
      <c r="G39" s="132"/>
      <c r="H39" s="154"/>
      <c r="I39" s="16" t="str">
        <f t="shared" si="0"/>
        <v/>
      </c>
      <c r="J39" s="15" t="str">
        <f t="shared" si="1"/>
        <v/>
      </c>
      <c r="K39" s="15" t="str">
        <f>IF(BH39="1",COUNTIF(BH$10:BH39,"1"),"")</f>
        <v/>
      </c>
      <c r="L39" s="15" t="str">
        <f t="shared" si="2"/>
        <v/>
      </c>
      <c r="M39" s="15" t="str">
        <f t="shared" si="3"/>
        <v/>
      </c>
      <c r="N39" s="15" t="str">
        <f>IF(BI39="1",COUNTIF(BI$10:BI39,"1"),"")</f>
        <v/>
      </c>
      <c r="O39" s="15" t="str">
        <f t="shared" si="4"/>
        <v/>
      </c>
      <c r="P39" s="17" t="str">
        <f t="shared" si="5"/>
        <v/>
      </c>
      <c r="Q39" s="1"/>
      <c r="R39" s="242">
        <f t="shared" ca="1" si="87"/>
        <v>6</v>
      </c>
      <c r="S39" s="136">
        <f t="shared" ca="1" si="87"/>
        <v>0</v>
      </c>
      <c r="T39" s="136">
        <f t="shared" ca="1" si="83"/>
        <v>0</v>
      </c>
      <c r="U39" s="136">
        <f t="shared" ca="1" si="83"/>
        <v>0</v>
      </c>
      <c r="V39" s="136">
        <f t="shared" ca="1" si="83"/>
        <v>0</v>
      </c>
      <c r="W39" s="136">
        <f t="shared" ca="1" si="83"/>
        <v>0</v>
      </c>
      <c r="X39" s="243"/>
      <c r="Y39" s="242">
        <f t="shared" ca="1" si="88"/>
        <v>6</v>
      </c>
      <c r="Z39" s="136">
        <f t="shared" ca="1" si="88"/>
        <v>0</v>
      </c>
      <c r="AA39" s="136">
        <f t="shared" ca="1" si="89"/>
        <v>0</v>
      </c>
      <c r="AB39" s="136">
        <f t="shared" ca="1" si="89"/>
        <v>0</v>
      </c>
      <c r="AC39" s="136">
        <f t="shared" ca="1" si="89"/>
        <v>0</v>
      </c>
      <c r="AD39" s="136">
        <f t="shared" ca="1" si="89"/>
        <v>0</v>
      </c>
      <c r="AE39" s="243"/>
      <c r="AH39" s="2" t="str">
        <f t="shared" si="77"/>
        <v/>
      </c>
      <c r="AI39" s="2" t="str">
        <f t="shared" si="78"/>
        <v/>
      </c>
      <c r="AJ39" s="2" t="str">
        <f t="shared" si="63"/>
        <v/>
      </c>
      <c r="AK39" s="2" t="str">
        <f t="shared" si="42"/>
        <v/>
      </c>
      <c r="AL39" s="2" t="str">
        <f t="shared" si="43"/>
        <v/>
      </c>
      <c r="AM39" s="2" t="str">
        <f t="shared" si="44"/>
        <v/>
      </c>
      <c r="AN39" s="2" t="str">
        <f t="shared" si="45"/>
        <v/>
      </c>
      <c r="AO39" s="2" t="str">
        <f t="shared" si="79"/>
        <v/>
      </c>
      <c r="AP39" s="2" t="str">
        <f t="shared" si="80"/>
        <v/>
      </c>
      <c r="AQ39" s="2" t="str">
        <f t="shared" si="64"/>
        <v/>
      </c>
      <c r="AR39" s="2" t="str">
        <f t="shared" si="48"/>
        <v/>
      </c>
      <c r="AS39" s="2" t="str">
        <f t="shared" si="49"/>
        <v/>
      </c>
      <c r="AT39" s="2" t="str">
        <f t="shared" si="50"/>
        <v/>
      </c>
      <c r="AU39" s="2" t="str">
        <f t="shared" si="51"/>
        <v/>
      </c>
      <c r="AV39" s="2" t="str">
        <f t="shared" si="52"/>
        <v xml:space="preserve"> </v>
      </c>
      <c r="AW39" s="2" t="str">
        <f t="shared" si="16"/>
        <v xml:space="preserve"> </v>
      </c>
      <c r="AX39" s="2" t="str">
        <f t="shared" si="17"/>
        <v xml:space="preserve"> </v>
      </c>
      <c r="AY39" s="2" t="str">
        <f t="shared" si="18"/>
        <v xml:space="preserve"> </v>
      </c>
      <c r="AZ39" s="2"/>
      <c r="BA39" s="2" t="str">
        <f t="shared" si="53"/>
        <v/>
      </c>
      <c r="BB39" s="2" t="str">
        <f t="shared" si="54"/>
        <v/>
      </c>
      <c r="BC39" s="2" t="str">
        <f t="shared" si="55"/>
        <v/>
      </c>
      <c r="BD39" s="2" t="str">
        <f t="shared" si="56"/>
        <v/>
      </c>
      <c r="BH39" s="11" t="str">
        <f t="shared" si="81"/>
        <v/>
      </c>
      <c r="BI39" s="13" t="str">
        <f t="shared" si="82"/>
        <v/>
      </c>
      <c r="BJ39" s="4" t="str">
        <f t="shared" si="19"/>
        <v/>
      </c>
      <c r="BK39" s="4" t="str">
        <f t="shared" si="20"/>
        <v/>
      </c>
      <c r="BL39" s="4" t="str">
        <f t="shared" si="21"/>
        <v/>
      </c>
      <c r="BM39" s="7" t="str">
        <f t="shared" si="57"/>
        <v/>
      </c>
      <c r="BN39" s="7" t="str">
        <f t="shared" si="22"/>
        <v/>
      </c>
      <c r="BO39" s="7" t="str">
        <f t="shared" si="76"/>
        <v/>
      </c>
      <c r="BP39" s="7" t="str">
        <f t="shared" si="23"/>
        <v/>
      </c>
      <c r="BQ39" s="7" t="str">
        <f t="shared" si="24"/>
        <v/>
      </c>
      <c r="BR39" s="7" t="str">
        <f t="shared" si="25"/>
        <v/>
      </c>
      <c r="BS39" s="7" t="str">
        <f t="shared" si="59"/>
        <v/>
      </c>
      <c r="BT39" s="7" t="str">
        <f t="shared" si="60"/>
        <v/>
      </c>
      <c r="BU39" s="3" t="str">
        <f t="shared" si="26"/>
        <v/>
      </c>
      <c r="BV39" s="4" t="str">
        <f t="shared" si="27"/>
        <v/>
      </c>
      <c r="BW39" s="4" t="str">
        <f t="shared" si="28"/>
        <v/>
      </c>
      <c r="BX39" s="5" t="str">
        <f t="shared" si="29"/>
        <v/>
      </c>
      <c r="BY39" s="3" t="str">
        <f t="shared" si="30"/>
        <v/>
      </c>
      <c r="BZ39" s="5" t="str">
        <f t="shared" si="31"/>
        <v/>
      </c>
      <c r="CA39" s="7" t="str">
        <f t="shared" si="32"/>
        <v/>
      </c>
      <c r="CB39" s="7" t="str">
        <f t="shared" si="61"/>
        <v/>
      </c>
      <c r="CC39" s="7" t="str">
        <f t="shared" si="33"/>
        <v/>
      </c>
      <c r="CD39" s="7" t="str">
        <f t="shared" si="34"/>
        <v/>
      </c>
      <c r="CE39" s="7" t="str">
        <f t="shared" si="35"/>
        <v/>
      </c>
      <c r="CF39" s="7" t="str">
        <f t="shared" si="62"/>
        <v/>
      </c>
      <c r="CG39" s="7" t="str">
        <f t="shared" si="36"/>
        <v/>
      </c>
      <c r="CH39" s="7" t="str">
        <f t="shared" si="37"/>
        <v/>
      </c>
      <c r="CI39" s="4"/>
      <c r="CJ39" s="4" t="str">
        <f t="shared" si="38"/>
        <v/>
      </c>
      <c r="CK39" s="5" t="str">
        <f t="shared" si="39"/>
        <v/>
      </c>
      <c r="CL39" s="1" t="str">
        <f t="shared" si="67"/>
        <v/>
      </c>
      <c r="CM39" s="150" t="str">
        <f t="shared" si="68"/>
        <v/>
      </c>
      <c r="CN39" s="150" t="str">
        <f t="shared" si="69"/>
        <v/>
      </c>
      <c r="CO39" s="7" t="str">
        <f t="shared" si="70"/>
        <v/>
      </c>
      <c r="CP39" s="7"/>
      <c r="CQ39" s="7" t="str">
        <f t="shared" si="71"/>
        <v/>
      </c>
      <c r="CR39" s="7" t="str">
        <f t="shared" si="72"/>
        <v/>
      </c>
      <c r="CS39" s="7" t="str">
        <f t="shared" si="73"/>
        <v/>
      </c>
      <c r="CT39" s="7" t="str">
        <f t="shared" si="74"/>
        <v/>
      </c>
      <c r="CU39" s="7"/>
      <c r="CV39" s="7" t="str">
        <f t="shared" si="75"/>
        <v/>
      </c>
    </row>
    <row r="40" spans="1:100" ht="17.25" customHeight="1" x14ac:dyDescent="0.2">
      <c r="A40" s="8">
        <v>31</v>
      </c>
      <c r="B40" s="134"/>
      <c r="C40" s="41"/>
      <c r="D40" s="132"/>
      <c r="E40" s="39"/>
      <c r="F40" s="43"/>
      <c r="G40" s="132"/>
      <c r="H40" s="154"/>
      <c r="I40" s="16" t="str">
        <f t="shared" si="0"/>
        <v/>
      </c>
      <c r="J40" s="15" t="str">
        <f t="shared" si="1"/>
        <v/>
      </c>
      <c r="K40" s="15" t="str">
        <f>IF(BH40="1",COUNTIF(BH$10:BH40,"1"),"")</f>
        <v/>
      </c>
      <c r="L40" s="15" t="str">
        <f t="shared" si="2"/>
        <v/>
      </c>
      <c r="M40" s="15" t="str">
        <f t="shared" si="3"/>
        <v/>
      </c>
      <c r="N40" s="15" t="str">
        <f>IF(BI40="1",COUNTIF(BI$10:BI40,"1"),"")</f>
        <v/>
      </c>
      <c r="O40" s="15" t="str">
        <f t="shared" si="4"/>
        <v/>
      </c>
      <c r="P40" s="17" t="str">
        <f t="shared" si="5"/>
        <v/>
      </c>
      <c r="Q40" s="1"/>
      <c r="R40" s="242">
        <f t="shared" ca="1" si="87"/>
        <v>7</v>
      </c>
      <c r="S40" s="136">
        <f t="shared" ca="1" si="87"/>
        <v>0</v>
      </c>
      <c r="T40" s="136">
        <f t="shared" ca="1" si="83"/>
        <v>0</v>
      </c>
      <c r="U40" s="136">
        <f t="shared" ca="1" si="83"/>
        <v>0</v>
      </c>
      <c r="V40" s="136">
        <f t="shared" ca="1" si="83"/>
        <v>0</v>
      </c>
      <c r="W40" s="136">
        <f t="shared" ca="1" si="83"/>
        <v>0</v>
      </c>
      <c r="X40" s="243"/>
      <c r="Y40" s="242">
        <f t="shared" ca="1" si="88"/>
        <v>7</v>
      </c>
      <c r="Z40" s="136">
        <f t="shared" ca="1" si="88"/>
        <v>0</v>
      </c>
      <c r="AA40" s="136">
        <f t="shared" ca="1" si="89"/>
        <v>0</v>
      </c>
      <c r="AB40" s="136">
        <f t="shared" ca="1" si="89"/>
        <v>0</v>
      </c>
      <c r="AC40" s="136">
        <f t="shared" ca="1" si="89"/>
        <v>0</v>
      </c>
      <c r="AD40" s="136">
        <f t="shared" ca="1" si="89"/>
        <v>0</v>
      </c>
      <c r="AE40" s="243"/>
      <c r="AH40" s="2" t="str">
        <f t="shared" si="77"/>
        <v/>
      </c>
      <c r="AI40" s="2" t="str">
        <f t="shared" si="78"/>
        <v/>
      </c>
      <c r="AJ40" s="2" t="str">
        <f t="shared" si="63"/>
        <v/>
      </c>
      <c r="AK40" s="2" t="str">
        <f t="shared" si="42"/>
        <v/>
      </c>
      <c r="AL40" s="2" t="str">
        <f t="shared" si="43"/>
        <v/>
      </c>
      <c r="AM40" s="2" t="str">
        <f t="shared" si="44"/>
        <v/>
      </c>
      <c r="AN40" s="2" t="str">
        <f t="shared" si="45"/>
        <v/>
      </c>
      <c r="AO40" s="2" t="str">
        <f t="shared" si="79"/>
        <v/>
      </c>
      <c r="AP40" s="2" t="str">
        <f t="shared" si="80"/>
        <v/>
      </c>
      <c r="AQ40" s="2" t="str">
        <f t="shared" si="64"/>
        <v/>
      </c>
      <c r="AR40" s="2" t="str">
        <f t="shared" si="48"/>
        <v/>
      </c>
      <c r="AS40" s="2" t="str">
        <f t="shared" si="49"/>
        <v/>
      </c>
      <c r="AT40" s="2" t="str">
        <f t="shared" si="50"/>
        <v/>
      </c>
      <c r="AU40" s="2" t="str">
        <f t="shared" si="51"/>
        <v/>
      </c>
      <c r="AV40" s="2" t="str">
        <f t="shared" si="52"/>
        <v xml:space="preserve"> </v>
      </c>
      <c r="AW40" s="2" t="str">
        <f t="shared" si="16"/>
        <v xml:space="preserve"> </v>
      </c>
      <c r="AX40" s="2" t="str">
        <f t="shared" si="17"/>
        <v xml:space="preserve"> </v>
      </c>
      <c r="AY40" s="2" t="str">
        <f t="shared" si="18"/>
        <v xml:space="preserve"> </v>
      </c>
      <c r="AZ40" s="2"/>
      <c r="BA40" s="2" t="str">
        <f t="shared" si="53"/>
        <v/>
      </c>
      <c r="BB40" s="2" t="str">
        <f t="shared" si="54"/>
        <v/>
      </c>
      <c r="BC40" s="2" t="str">
        <f t="shared" si="55"/>
        <v/>
      </c>
      <c r="BD40" s="2" t="str">
        <f t="shared" si="56"/>
        <v/>
      </c>
      <c r="BE40" s="2"/>
      <c r="BH40" s="11" t="str">
        <f t="shared" si="81"/>
        <v/>
      </c>
      <c r="BI40" s="13" t="str">
        <f t="shared" si="82"/>
        <v/>
      </c>
      <c r="BJ40" s="4" t="str">
        <f t="shared" si="19"/>
        <v/>
      </c>
      <c r="BK40" s="4" t="str">
        <f t="shared" si="20"/>
        <v/>
      </c>
      <c r="BL40" s="4" t="str">
        <f t="shared" si="21"/>
        <v/>
      </c>
      <c r="BM40" s="7" t="str">
        <f t="shared" si="57"/>
        <v/>
      </c>
      <c r="BN40" s="7" t="str">
        <f t="shared" si="22"/>
        <v/>
      </c>
      <c r="BO40" s="7" t="str">
        <f t="shared" si="76"/>
        <v/>
      </c>
      <c r="BP40" s="7" t="str">
        <f t="shared" si="23"/>
        <v/>
      </c>
      <c r="BQ40" s="7" t="str">
        <f t="shared" si="24"/>
        <v/>
      </c>
      <c r="BR40" s="7" t="str">
        <f t="shared" si="25"/>
        <v/>
      </c>
      <c r="BS40" s="7" t="str">
        <f t="shared" si="59"/>
        <v/>
      </c>
      <c r="BT40" s="7" t="str">
        <f t="shared" si="60"/>
        <v/>
      </c>
      <c r="BU40" s="3" t="str">
        <f t="shared" si="26"/>
        <v/>
      </c>
      <c r="BV40" s="4" t="str">
        <f t="shared" si="27"/>
        <v/>
      </c>
      <c r="BW40" s="4" t="str">
        <f t="shared" si="28"/>
        <v/>
      </c>
      <c r="BX40" s="5" t="str">
        <f t="shared" si="29"/>
        <v/>
      </c>
      <c r="BY40" s="3" t="str">
        <f t="shared" si="30"/>
        <v/>
      </c>
      <c r="BZ40" s="5" t="str">
        <f t="shared" si="31"/>
        <v/>
      </c>
      <c r="CA40" s="7" t="str">
        <f t="shared" si="32"/>
        <v/>
      </c>
      <c r="CB40" s="7" t="str">
        <f t="shared" si="61"/>
        <v/>
      </c>
      <c r="CC40" s="7" t="str">
        <f t="shared" si="33"/>
        <v/>
      </c>
      <c r="CD40" s="7" t="str">
        <f t="shared" si="34"/>
        <v/>
      </c>
      <c r="CE40" s="7" t="str">
        <f t="shared" si="35"/>
        <v/>
      </c>
      <c r="CF40" s="7" t="str">
        <f t="shared" si="62"/>
        <v/>
      </c>
      <c r="CG40" s="7" t="str">
        <f t="shared" si="36"/>
        <v/>
      </c>
      <c r="CH40" s="7" t="str">
        <f t="shared" si="37"/>
        <v/>
      </c>
      <c r="CI40" s="4"/>
      <c r="CJ40" s="4" t="str">
        <f t="shared" si="38"/>
        <v/>
      </c>
      <c r="CK40" s="5" t="str">
        <f t="shared" si="39"/>
        <v/>
      </c>
      <c r="CL40" s="1" t="str">
        <f t="shared" si="67"/>
        <v/>
      </c>
      <c r="CM40" s="150" t="str">
        <f t="shared" si="68"/>
        <v/>
      </c>
      <c r="CN40" s="150" t="str">
        <f t="shared" si="69"/>
        <v/>
      </c>
      <c r="CO40" s="7" t="str">
        <f t="shared" si="70"/>
        <v/>
      </c>
      <c r="CP40" s="7"/>
      <c r="CQ40" s="7" t="str">
        <f t="shared" si="71"/>
        <v/>
      </c>
      <c r="CR40" s="7" t="str">
        <f t="shared" si="72"/>
        <v/>
      </c>
      <c r="CS40" s="7" t="str">
        <f t="shared" si="73"/>
        <v/>
      </c>
      <c r="CT40" s="7" t="str">
        <f t="shared" si="74"/>
        <v/>
      </c>
      <c r="CU40" s="7"/>
      <c r="CV40" s="7" t="str">
        <f t="shared" si="75"/>
        <v/>
      </c>
    </row>
    <row r="41" spans="1:100" ht="17.25" customHeight="1" x14ac:dyDescent="0.2">
      <c r="A41" s="8">
        <v>32</v>
      </c>
      <c r="B41" s="134"/>
      <c r="C41" s="41"/>
      <c r="D41" s="132"/>
      <c r="E41" s="39"/>
      <c r="F41" s="43"/>
      <c r="G41" s="132"/>
      <c r="H41" s="154"/>
      <c r="I41" s="16" t="str">
        <f t="shared" si="0"/>
        <v/>
      </c>
      <c r="J41" s="15" t="str">
        <f t="shared" si="1"/>
        <v/>
      </c>
      <c r="K41" s="15" t="str">
        <f>IF(BH41="1",COUNTIF(BH$10:BH41,"1"),"")</f>
        <v/>
      </c>
      <c r="L41" s="15" t="str">
        <f t="shared" si="2"/>
        <v/>
      </c>
      <c r="M41" s="15" t="str">
        <f t="shared" si="3"/>
        <v/>
      </c>
      <c r="N41" s="15" t="str">
        <f>IF(BI41="1",COUNTIF(BI$10:BI41,"1"),"")</f>
        <v/>
      </c>
      <c r="O41" s="15" t="str">
        <f t="shared" si="4"/>
        <v/>
      </c>
      <c r="P41" s="17" t="str">
        <f t="shared" si="5"/>
        <v/>
      </c>
      <c r="Q41" s="1"/>
      <c r="R41" s="242">
        <f t="shared" ca="1" si="87"/>
        <v>8</v>
      </c>
      <c r="S41" s="136">
        <f t="shared" ca="1" si="87"/>
        <v>0</v>
      </c>
      <c r="T41" s="136">
        <f t="shared" ca="1" si="83"/>
        <v>0</v>
      </c>
      <c r="U41" s="136">
        <f t="shared" ca="1" si="83"/>
        <v>0</v>
      </c>
      <c r="V41" s="136">
        <f t="shared" ca="1" si="83"/>
        <v>0</v>
      </c>
      <c r="W41" s="136">
        <f t="shared" ca="1" si="83"/>
        <v>0</v>
      </c>
      <c r="X41" s="243"/>
      <c r="Y41" s="242">
        <f t="shared" ca="1" si="88"/>
        <v>8</v>
      </c>
      <c r="Z41" s="136">
        <f t="shared" ca="1" si="88"/>
        <v>0</v>
      </c>
      <c r="AA41" s="136">
        <f t="shared" ca="1" si="89"/>
        <v>0</v>
      </c>
      <c r="AB41" s="136">
        <f t="shared" ca="1" si="89"/>
        <v>0</v>
      </c>
      <c r="AC41" s="136">
        <f t="shared" ca="1" si="89"/>
        <v>0</v>
      </c>
      <c r="AD41" s="136">
        <f t="shared" ca="1" si="89"/>
        <v>0</v>
      </c>
      <c r="AE41" s="243"/>
      <c r="AH41" s="2" t="str">
        <f t="shared" si="77"/>
        <v/>
      </c>
      <c r="AI41" s="2" t="str">
        <f t="shared" si="78"/>
        <v/>
      </c>
      <c r="AJ41" s="2" t="str">
        <f t="shared" si="63"/>
        <v/>
      </c>
      <c r="AK41" s="2" t="str">
        <f t="shared" si="42"/>
        <v/>
      </c>
      <c r="AL41" s="2" t="str">
        <f t="shared" si="43"/>
        <v/>
      </c>
      <c r="AM41" s="2" t="str">
        <f t="shared" si="44"/>
        <v/>
      </c>
      <c r="AN41" s="2" t="str">
        <f t="shared" si="45"/>
        <v/>
      </c>
      <c r="AO41" s="2" t="str">
        <f t="shared" si="79"/>
        <v/>
      </c>
      <c r="AP41" s="2" t="str">
        <f t="shared" si="80"/>
        <v/>
      </c>
      <c r="AQ41" s="2" t="str">
        <f t="shared" si="64"/>
        <v/>
      </c>
      <c r="AR41" s="2" t="str">
        <f t="shared" si="48"/>
        <v/>
      </c>
      <c r="AS41" s="2" t="str">
        <f t="shared" si="49"/>
        <v/>
      </c>
      <c r="AT41" s="2" t="str">
        <f t="shared" si="50"/>
        <v/>
      </c>
      <c r="AU41" s="2" t="str">
        <f t="shared" si="51"/>
        <v/>
      </c>
      <c r="AV41" s="2" t="str">
        <f t="shared" si="52"/>
        <v xml:space="preserve"> </v>
      </c>
      <c r="AW41" s="2" t="str">
        <f t="shared" si="16"/>
        <v xml:space="preserve"> </v>
      </c>
      <c r="AX41" s="2" t="str">
        <f t="shared" si="17"/>
        <v xml:space="preserve"> </v>
      </c>
      <c r="AY41" s="2" t="str">
        <f t="shared" si="18"/>
        <v xml:space="preserve"> </v>
      </c>
      <c r="AZ41" s="2"/>
      <c r="BA41" s="2" t="str">
        <f t="shared" si="53"/>
        <v/>
      </c>
      <c r="BB41" s="2" t="str">
        <f t="shared" si="54"/>
        <v/>
      </c>
      <c r="BC41" s="2" t="str">
        <f t="shared" si="55"/>
        <v/>
      </c>
      <c r="BD41" s="2" t="str">
        <f t="shared" si="56"/>
        <v/>
      </c>
      <c r="BH41" s="11" t="str">
        <f t="shared" si="81"/>
        <v/>
      </c>
      <c r="BI41" s="13" t="str">
        <f t="shared" si="82"/>
        <v/>
      </c>
      <c r="BJ41" s="4" t="str">
        <f t="shared" si="19"/>
        <v/>
      </c>
      <c r="BK41" s="4" t="str">
        <f t="shared" si="20"/>
        <v/>
      </c>
      <c r="BL41" s="4" t="str">
        <f t="shared" si="21"/>
        <v/>
      </c>
      <c r="BM41" s="7" t="str">
        <f t="shared" si="57"/>
        <v/>
      </c>
      <c r="BN41" s="7" t="str">
        <f t="shared" si="22"/>
        <v/>
      </c>
      <c r="BO41" s="7" t="str">
        <f t="shared" si="76"/>
        <v/>
      </c>
      <c r="BP41" s="7" t="str">
        <f t="shared" si="23"/>
        <v/>
      </c>
      <c r="BQ41" s="7" t="str">
        <f t="shared" si="24"/>
        <v/>
      </c>
      <c r="BR41" s="7" t="str">
        <f t="shared" si="25"/>
        <v/>
      </c>
      <c r="BS41" s="7" t="str">
        <f t="shared" si="59"/>
        <v/>
      </c>
      <c r="BT41" s="7" t="str">
        <f t="shared" si="60"/>
        <v/>
      </c>
      <c r="BU41" s="3" t="str">
        <f t="shared" si="26"/>
        <v/>
      </c>
      <c r="BV41" s="4" t="str">
        <f t="shared" si="27"/>
        <v/>
      </c>
      <c r="BW41" s="4" t="str">
        <f t="shared" si="28"/>
        <v/>
      </c>
      <c r="BX41" s="5" t="str">
        <f t="shared" si="29"/>
        <v/>
      </c>
      <c r="BY41" s="3" t="str">
        <f t="shared" si="30"/>
        <v/>
      </c>
      <c r="BZ41" s="5" t="str">
        <f t="shared" si="31"/>
        <v/>
      </c>
      <c r="CA41" s="7" t="str">
        <f t="shared" si="32"/>
        <v/>
      </c>
      <c r="CB41" s="7" t="str">
        <f t="shared" si="61"/>
        <v/>
      </c>
      <c r="CC41" s="7" t="str">
        <f t="shared" si="33"/>
        <v/>
      </c>
      <c r="CD41" s="7" t="str">
        <f t="shared" si="34"/>
        <v/>
      </c>
      <c r="CE41" s="7" t="str">
        <f t="shared" si="35"/>
        <v/>
      </c>
      <c r="CF41" s="7" t="str">
        <f t="shared" si="62"/>
        <v/>
      </c>
      <c r="CG41" s="7" t="str">
        <f t="shared" si="36"/>
        <v/>
      </c>
      <c r="CH41" s="7" t="str">
        <f t="shared" si="37"/>
        <v/>
      </c>
      <c r="CI41" s="4"/>
      <c r="CJ41" s="4" t="str">
        <f t="shared" si="38"/>
        <v/>
      </c>
      <c r="CK41" s="5" t="str">
        <f t="shared" si="39"/>
        <v/>
      </c>
      <c r="CL41" s="1" t="str">
        <f t="shared" si="67"/>
        <v/>
      </c>
      <c r="CM41" s="150" t="str">
        <f t="shared" si="68"/>
        <v/>
      </c>
      <c r="CN41" s="150" t="str">
        <f t="shared" si="69"/>
        <v/>
      </c>
      <c r="CO41" s="7" t="str">
        <f t="shared" si="70"/>
        <v/>
      </c>
      <c r="CP41" s="7"/>
      <c r="CQ41" s="7" t="str">
        <f t="shared" si="71"/>
        <v/>
      </c>
      <c r="CR41" s="7" t="str">
        <f t="shared" si="72"/>
        <v/>
      </c>
      <c r="CS41" s="7" t="str">
        <f t="shared" si="73"/>
        <v/>
      </c>
      <c r="CT41" s="7" t="str">
        <f t="shared" si="74"/>
        <v/>
      </c>
      <c r="CU41" s="7"/>
      <c r="CV41" s="7" t="str">
        <f t="shared" si="75"/>
        <v/>
      </c>
    </row>
    <row r="42" spans="1:100" ht="17.25" customHeight="1" x14ac:dyDescent="0.2">
      <c r="A42" s="8">
        <v>33</v>
      </c>
      <c r="B42" s="134"/>
      <c r="C42" s="41"/>
      <c r="D42" s="132"/>
      <c r="E42" s="39"/>
      <c r="F42" s="43"/>
      <c r="G42" s="132"/>
      <c r="H42" s="154"/>
      <c r="I42" s="16" t="str">
        <f t="shared" ref="I42:I73" si="90">BM42&amp;CA42&amp;CO42</f>
        <v/>
      </c>
      <c r="J42" s="15" t="str">
        <f t="shared" ref="J42:J73" si="91">BN42&amp;CB42</f>
        <v/>
      </c>
      <c r="K42" s="15" t="str">
        <f>IF(BH42="1",COUNTIF(BH$10:BH42,"1"),"")</f>
        <v/>
      </c>
      <c r="L42" s="15" t="str">
        <f t="shared" ref="L42:L73" si="92">BP42&amp;CD42&amp;CR42</f>
        <v/>
      </c>
      <c r="M42" s="15" t="str">
        <f t="shared" ref="M42:M73" si="93">BQ42&amp;CE42&amp;CS42</f>
        <v/>
      </c>
      <c r="N42" s="15" t="str">
        <f>IF(BI42="1",COUNTIF(BI$10:BI42,"1"),"")</f>
        <v/>
      </c>
      <c r="O42" s="15" t="str">
        <f t="shared" ref="O42:O73" si="94">BS42&amp;CG42</f>
        <v/>
      </c>
      <c r="P42" s="17" t="str">
        <f t="shared" ref="P42:P73" si="95">BT42&amp;CH42&amp;CV42</f>
        <v/>
      </c>
      <c r="Q42" s="1"/>
      <c r="R42" s="242">
        <f t="shared" ca="1" si="87"/>
        <v>9</v>
      </c>
      <c r="S42" s="136">
        <f t="shared" ca="1" si="87"/>
        <v>0</v>
      </c>
      <c r="T42" s="136">
        <f t="shared" ca="1" si="83"/>
        <v>0</v>
      </c>
      <c r="U42" s="136">
        <f t="shared" ca="1" si="83"/>
        <v>0</v>
      </c>
      <c r="V42" s="136">
        <f t="shared" ca="1" si="83"/>
        <v>0</v>
      </c>
      <c r="W42" s="136">
        <f t="shared" ca="1" si="83"/>
        <v>0</v>
      </c>
      <c r="X42" s="243"/>
      <c r="Y42" s="242">
        <f t="shared" ca="1" si="88"/>
        <v>9</v>
      </c>
      <c r="Z42" s="136">
        <f t="shared" ca="1" si="88"/>
        <v>0</v>
      </c>
      <c r="AA42" s="136">
        <f t="shared" ca="1" si="89"/>
        <v>0</v>
      </c>
      <c r="AB42" s="136">
        <f t="shared" ca="1" si="89"/>
        <v>0</v>
      </c>
      <c r="AC42" s="136">
        <f t="shared" ca="1" si="89"/>
        <v>0</v>
      </c>
      <c r="AD42" s="136">
        <f t="shared" ca="1" si="89"/>
        <v>0</v>
      </c>
      <c r="AE42" s="243"/>
      <c r="AH42" s="2" t="str">
        <f t="shared" si="77"/>
        <v/>
      </c>
      <c r="AI42" s="2" t="str">
        <f t="shared" si="78"/>
        <v/>
      </c>
      <c r="AJ42" s="2" t="str">
        <f t="shared" si="63"/>
        <v/>
      </c>
      <c r="AK42" s="2" t="str">
        <f t="shared" si="42"/>
        <v/>
      </c>
      <c r="AL42" s="2" t="str">
        <f t="shared" si="43"/>
        <v/>
      </c>
      <c r="AM42" s="2" t="str">
        <f t="shared" si="44"/>
        <v/>
      </c>
      <c r="AN42" s="2" t="str">
        <f t="shared" si="45"/>
        <v/>
      </c>
      <c r="AO42" s="2" t="str">
        <f t="shared" si="79"/>
        <v/>
      </c>
      <c r="AP42" s="2" t="str">
        <f t="shared" si="80"/>
        <v/>
      </c>
      <c r="AQ42" s="2" t="str">
        <f t="shared" si="64"/>
        <v/>
      </c>
      <c r="AR42" s="2" t="str">
        <f t="shared" si="48"/>
        <v/>
      </c>
      <c r="AS42" s="2" t="str">
        <f t="shared" si="49"/>
        <v/>
      </c>
      <c r="AT42" s="2" t="str">
        <f t="shared" si="50"/>
        <v/>
      </c>
      <c r="AU42" s="2" t="str">
        <f t="shared" si="51"/>
        <v/>
      </c>
      <c r="AV42" s="2" t="str">
        <f t="shared" si="52"/>
        <v xml:space="preserve"> </v>
      </c>
      <c r="AW42" s="2" t="str">
        <f t="shared" si="16"/>
        <v xml:space="preserve"> </v>
      </c>
      <c r="AX42" s="2" t="str">
        <f t="shared" si="17"/>
        <v xml:space="preserve"> </v>
      </c>
      <c r="AY42" s="2" t="str">
        <f t="shared" si="18"/>
        <v xml:space="preserve"> </v>
      </c>
      <c r="AZ42" s="2"/>
      <c r="BA42" s="2" t="str">
        <f t="shared" si="53"/>
        <v/>
      </c>
      <c r="BB42" s="2" t="str">
        <f t="shared" si="54"/>
        <v/>
      </c>
      <c r="BC42" s="2" t="str">
        <f t="shared" si="55"/>
        <v/>
      </c>
      <c r="BD42" s="2" t="str">
        <f t="shared" si="56"/>
        <v/>
      </c>
      <c r="BH42" s="11" t="str">
        <f t="shared" si="81"/>
        <v/>
      </c>
      <c r="BI42" s="13" t="str">
        <f t="shared" si="82"/>
        <v/>
      </c>
      <c r="BJ42" s="4" t="str">
        <f t="shared" ref="BJ42:BJ73" si="96">IF(B42=+$C$1,C42,"")</f>
        <v/>
      </c>
      <c r="BK42" s="4" t="str">
        <f t="shared" ref="BK42:BK73" si="97">IF(D42="7m得点","○",IF(D42="7m失敗","×",IF(D42="警告","W",IF(D42="退場","S",IF(D42="失格","D",IF(D42="失格報告書","DR",IF(D42="タイムアウト","T","")))))))</f>
        <v/>
      </c>
      <c r="BL42" s="4" t="str">
        <f t="shared" ref="BL42:BL73" si="98">IF(B42=+C$1,D42,"")</f>
        <v/>
      </c>
      <c r="BM42" s="7" t="str">
        <f t="shared" si="57"/>
        <v/>
      </c>
      <c r="BN42" s="7" t="str">
        <f t="shared" ref="BN42:BN73" si="99">IF(B42=+$C$1,BK42,"")</f>
        <v/>
      </c>
      <c r="BO42" s="7" t="str">
        <f t="shared" si="76"/>
        <v/>
      </c>
      <c r="BP42" s="7" t="str">
        <f t="shared" ref="BP42:BP73" si="100">IF(B42=+$C$1,MID($E42,1,2),IF(B42="period",MID($E42,1,2),""))</f>
        <v/>
      </c>
      <c r="BQ42" s="7" t="str">
        <f t="shared" ref="BQ42:BQ73" si="101">IF(B42=+$C$1,MID($E42,3,2),IF(B42="period",MID($E42,3,2),""))</f>
        <v/>
      </c>
      <c r="BR42" s="7" t="str">
        <f t="shared" ref="BR42:BR73" si="102">IF(B42=+$K$1,"",IF(BX42="○","1",IF(BV42="1","1","")))</f>
        <v/>
      </c>
      <c r="BS42" s="7" t="str">
        <f t="shared" si="59"/>
        <v/>
      </c>
      <c r="BT42" s="7" t="str">
        <f t="shared" si="60"/>
        <v/>
      </c>
      <c r="BU42" s="3" t="str">
        <f t="shared" ref="BU42:BU73" si="103">IF(B42=+$C$1,F42,"")</f>
        <v/>
      </c>
      <c r="BV42" s="4" t="str">
        <f t="shared" ref="BV42:BV73" si="104">IF(B42=+$C$1,BX42,"")</f>
        <v/>
      </c>
      <c r="BW42" s="4" t="str">
        <f t="shared" ref="BW42:BW73" si="105">IF(B42=+$C$1,BX42,"")</f>
        <v/>
      </c>
      <c r="BX42" s="5" t="str">
        <f t="shared" ref="BX42:BX73" si="106">IF(G42="7m得点","○",IF(G42="7m失敗","×",IF(G42="警告","W",IF(G42="退場","S",IF(G42="失格","D",IF(G42="失格報告書","DR",IF(G42="得点","1",IF(G42="タイムアウト","T",""))))))))</f>
        <v/>
      </c>
      <c r="BY42" s="3" t="str">
        <f t="shared" ref="BY42:BY73" si="107">IF(B42=+$K$1,CJ42,"")</f>
        <v/>
      </c>
      <c r="BZ42" s="5" t="str">
        <f t="shared" ref="BZ42:BZ73" si="108">IF(B42=+$K$1,F42,"")</f>
        <v/>
      </c>
      <c r="CA42" s="7" t="str">
        <f t="shared" si="32"/>
        <v/>
      </c>
      <c r="CB42" s="7" t="str">
        <f t="shared" si="61"/>
        <v/>
      </c>
      <c r="CC42" s="7" t="str">
        <f t="shared" ref="CC42:CC73" si="109">IF(B42=+$C$1,"",IF(CJ42="○","1",IF(CJ42="1","1","")))</f>
        <v/>
      </c>
      <c r="CD42" s="7" t="str">
        <f t="shared" ref="CD42:CD73" si="110">IF(B42=+$K$1,MID($E42,1,2),"")</f>
        <v/>
      </c>
      <c r="CE42" s="7" t="str">
        <f t="shared" ref="CE42:CE73" si="111">IF(B42=+$K$1,MID($E42,3,2),"")</f>
        <v/>
      </c>
      <c r="CF42" s="7" t="str">
        <f t="shared" si="62"/>
        <v/>
      </c>
      <c r="CG42" s="7" t="str">
        <f t="shared" ref="CG42:CG73" si="112">IF(B42=+$K$1,BK42,"")</f>
        <v/>
      </c>
      <c r="CH42" s="7" t="str">
        <f t="shared" ref="CH42:CH74" si="113">IF(C42="","",IF(B42=+$K$1,C42,""))</f>
        <v/>
      </c>
      <c r="CI42" s="4"/>
      <c r="CJ42" s="4" t="str">
        <f t="shared" si="38"/>
        <v/>
      </c>
      <c r="CK42" s="5" t="str">
        <f t="shared" ref="CK42:CK73" si="114">IF(B42=+$K$1,D42,"")</f>
        <v/>
      </c>
      <c r="CL42" s="1" t="str">
        <f t="shared" si="67"/>
        <v/>
      </c>
      <c r="CM42" s="150" t="str">
        <f t="shared" si="68"/>
        <v/>
      </c>
      <c r="CN42" s="150" t="str">
        <f t="shared" si="69"/>
        <v/>
      </c>
      <c r="CO42" s="7" t="str">
        <f t="shared" si="70"/>
        <v/>
      </c>
      <c r="CP42" s="7"/>
      <c r="CQ42" s="7" t="str">
        <f t="shared" si="71"/>
        <v/>
      </c>
      <c r="CR42" s="7" t="str">
        <f t="shared" si="72"/>
        <v/>
      </c>
      <c r="CS42" s="7" t="str">
        <f t="shared" si="73"/>
        <v/>
      </c>
      <c r="CT42" s="7" t="str">
        <f t="shared" si="74"/>
        <v/>
      </c>
      <c r="CU42" s="7"/>
      <c r="CV42" s="7" t="str">
        <f t="shared" si="75"/>
        <v/>
      </c>
    </row>
    <row r="43" spans="1:100" ht="17.25" customHeight="1" x14ac:dyDescent="0.2">
      <c r="A43" s="8">
        <v>34</v>
      </c>
      <c r="B43" s="134"/>
      <c r="C43" s="41"/>
      <c r="D43" s="132"/>
      <c r="E43" s="39"/>
      <c r="F43" s="43"/>
      <c r="G43" s="132"/>
      <c r="H43" s="154"/>
      <c r="I43" s="16" t="str">
        <f t="shared" si="90"/>
        <v/>
      </c>
      <c r="J43" s="15" t="str">
        <f t="shared" si="91"/>
        <v/>
      </c>
      <c r="K43" s="15" t="str">
        <f>IF(BH43="1",COUNTIF(BH$10:BH43,"1"),"")</f>
        <v/>
      </c>
      <c r="L43" s="15" t="str">
        <f t="shared" si="92"/>
        <v/>
      </c>
      <c r="M43" s="15" t="str">
        <f t="shared" si="93"/>
        <v/>
      </c>
      <c r="N43" s="15" t="str">
        <f>IF(BI43="1",COUNTIF(BI$10:BI43,"1"),"")</f>
        <v/>
      </c>
      <c r="O43" s="15" t="str">
        <f t="shared" si="94"/>
        <v/>
      </c>
      <c r="P43" s="17" t="str">
        <f t="shared" si="95"/>
        <v/>
      </c>
      <c r="Q43" s="1"/>
      <c r="R43" s="242">
        <f t="shared" ca="1" si="87"/>
        <v>10</v>
      </c>
      <c r="S43" s="136">
        <f t="shared" ca="1" si="87"/>
        <v>0</v>
      </c>
      <c r="T43" s="136">
        <f t="shared" ca="1" si="83"/>
        <v>0</v>
      </c>
      <c r="U43" s="136">
        <f t="shared" ca="1" si="83"/>
        <v>0</v>
      </c>
      <c r="V43" s="136">
        <f t="shared" ca="1" si="83"/>
        <v>0</v>
      </c>
      <c r="W43" s="136">
        <f t="shared" ca="1" si="83"/>
        <v>0</v>
      </c>
      <c r="X43" s="243"/>
      <c r="Y43" s="242">
        <f t="shared" ca="1" si="88"/>
        <v>10</v>
      </c>
      <c r="Z43" s="136">
        <f t="shared" ca="1" si="88"/>
        <v>0</v>
      </c>
      <c r="AA43" s="136">
        <f t="shared" ca="1" si="89"/>
        <v>0</v>
      </c>
      <c r="AB43" s="136">
        <f t="shared" ca="1" si="89"/>
        <v>0</v>
      </c>
      <c r="AC43" s="136">
        <f t="shared" ca="1" si="89"/>
        <v>0</v>
      </c>
      <c r="AD43" s="136">
        <f t="shared" ca="1" si="89"/>
        <v>0</v>
      </c>
      <c r="AE43" s="243"/>
      <c r="AH43" s="2" t="str">
        <f t="shared" si="77"/>
        <v/>
      </c>
      <c r="AI43" s="2" t="str">
        <f t="shared" si="78"/>
        <v/>
      </c>
      <c r="AJ43" s="2" t="str">
        <f t="shared" si="63"/>
        <v/>
      </c>
      <c r="AK43" s="2" t="str">
        <f t="shared" si="42"/>
        <v/>
      </c>
      <c r="AL43" s="2" t="str">
        <f t="shared" si="43"/>
        <v/>
      </c>
      <c r="AM43" s="2" t="str">
        <f t="shared" si="44"/>
        <v/>
      </c>
      <c r="AN43" s="2" t="str">
        <f t="shared" si="45"/>
        <v/>
      </c>
      <c r="AO43" s="2" t="str">
        <f t="shared" si="79"/>
        <v/>
      </c>
      <c r="AP43" s="2" t="str">
        <f t="shared" si="80"/>
        <v/>
      </c>
      <c r="AQ43" s="2" t="str">
        <f t="shared" si="64"/>
        <v/>
      </c>
      <c r="AR43" s="2" t="str">
        <f t="shared" si="48"/>
        <v/>
      </c>
      <c r="AS43" s="2" t="str">
        <f t="shared" si="49"/>
        <v/>
      </c>
      <c r="AT43" s="2" t="str">
        <f t="shared" si="50"/>
        <v/>
      </c>
      <c r="AU43" s="2" t="str">
        <f t="shared" si="51"/>
        <v/>
      </c>
      <c r="AV43" s="2" t="str">
        <f t="shared" si="52"/>
        <v xml:space="preserve"> </v>
      </c>
      <c r="AW43" s="2" t="str">
        <f t="shared" si="16"/>
        <v xml:space="preserve"> </v>
      </c>
      <c r="AX43" s="2" t="str">
        <f t="shared" si="17"/>
        <v xml:space="preserve"> </v>
      </c>
      <c r="AY43" s="2" t="str">
        <f t="shared" si="18"/>
        <v xml:space="preserve"> </v>
      </c>
      <c r="AZ43" s="2"/>
      <c r="BA43" s="2" t="str">
        <f t="shared" si="53"/>
        <v/>
      </c>
      <c r="BB43" s="2" t="str">
        <f t="shared" si="54"/>
        <v/>
      </c>
      <c r="BC43" s="2" t="str">
        <f t="shared" si="55"/>
        <v/>
      </c>
      <c r="BD43" s="2" t="str">
        <f t="shared" si="56"/>
        <v/>
      </c>
      <c r="BH43" s="11" t="str">
        <f t="shared" si="81"/>
        <v/>
      </c>
      <c r="BI43" s="13" t="str">
        <f t="shared" si="82"/>
        <v/>
      </c>
      <c r="BJ43" s="4" t="str">
        <f t="shared" si="96"/>
        <v/>
      </c>
      <c r="BK43" s="4" t="str">
        <f t="shared" si="97"/>
        <v/>
      </c>
      <c r="BL43" s="4" t="str">
        <f t="shared" si="98"/>
        <v/>
      </c>
      <c r="BM43" s="7" t="str">
        <f t="shared" si="57"/>
        <v/>
      </c>
      <c r="BN43" s="7" t="str">
        <f t="shared" si="99"/>
        <v/>
      </c>
      <c r="BO43" s="7" t="str">
        <f t="shared" si="76"/>
        <v/>
      </c>
      <c r="BP43" s="7" t="str">
        <f t="shared" si="100"/>
        <v/>
      </c>
      <c r="BQ43" s="7" t="str">
        <f t="shared" si="101"/>
        <v/>
      </c>
      <c r="BR43" s="7" t="str">
        <f t="shared" si="102"/>
        <v/>
      </c>
      <c r="BS43" s="7" t="str">
        <f t="shared" si="59"/>
        <v/>
      </c>
      <c r="BT43" s="7" t="str">
        <f t="shared" si="60"/>
        <v/>
      </c>
      <c r="BU43" s="3" t="str">
        <f t="shared" si="103"/>
        <v/>
      </c>
      <c r="BV43" s="4" t="str">
        <f t="shared" si="104"/>
        <v/>
      </c>
      <c r="BW43" s="4" t="str">
        <f t="shared" si="105"/>
        <v/>
      </c>
      <c r="BX43" s="5" t="str">
        <f t="shared" si="106"/>
        <v/>
      </c>
      <c r="BY43" s="3" t="str">
        <f t="shared" si="107"/>
        <v/>
      </c>
      <c r="BZ43" s="5" t="str">
        <f t="shared" si="108"/>
        <v/>
      </c>
      <c r="CA43" s="7" t="str">
        <f t="shared" si="32"/>
        <v/>
      </c>
      <c r="CB43" s="7" t="str">
        <f t="shared" si="61"/>
        <v/>
      </c>
      <c r="CC43" s="7" t="str">
        <f t="shared" si="109"/>
        <v/>
      </c>
      <c r="CD43" s="7" t="str">
        <f t="shared" si="110"/>
        <v/>
      </c>
      <c r="CE43" s="7" t="str">
        <f t="shared" si="111"/>
        <v/>
      </c>
      <c r="CF43" s="7" t="str">
        <f t="shared" si="62"/>
        <v/>
      </c>
      <c r="CG43" s="7" t="str">
        <f t="shared" si="112"/>
        <v/>
      </c>
      <c r="CH43" s="7" t="str">
        <f t="shared" si="113"/>
        <v/>
      </c>
      <c r="CI43" s="4"/>
      <c r="CJ43" s="4" t="str">
        <f t="shared" si="38"/>
        <v/>
      </c>
      <c r="CK43" s="5" t="str">
        <f t="shared" si="114"/>
        <v/>
      </c>
      <c r="CL43" s="1" t="str">
        <f t="shared" si="67"/>
        <v/>
      </c>
      <c r="CM43" s="150" t="str">
        <f t="shared" si="68"/>
        <v/>
      </c>
      <c r="CN43" s="150" t="str">
        <f t="shared" si="69"/>
        <v/>
      </c>
      <c r="CO43" s="7" t="str">
        <f t="shared" si="70"/>
        <v/>
      </c>
      <c r="CP43" s="7"/>
      <c r="CQ43" s="7" t="str">
        <f t="shared" si="71"/>
        <v/>
      </c>
      <c r="CR43" s="7" t="str">
        <f t="shared" si="72"/>
        <v/>
      </c>
      <c r="CS43" s="7" t="str">
        <f t="shared" si="73"/>
        <v/>
      </c>
      <c r="CT43" s="7" t="str">
        <f t="shared" si="74"/>
        <v/>
      </c>
      <c r="CU43" s="7"/>
      <c r="CV43" s="7" t="str">
        <f t="shared" si="75"/>
        <v/>
      </c>
    </row>
    <row r="44" spans="1:100" ht="17.25" customHeight="1" x14ac:dyDescent="0.2">
      <c r="A44" s="8">
        <v>35</v>
      </c>
      <c r="B44" s="134"/>
      <c r="C44" s="41"/>
      <c r="D44" s="132"/>
      <c r="E44" s="39"/>
      <c r="F44" s="43"/>
      <c r="G44" s="132"/>
      <c r="H44" s="154"/>
      <c r="I44" s="16" t="str">
        <f t="shared" si="90"/>
        <v/>
      </c>
      <c r="J44" s="15" t="str">
        <f t="shared" si="91"/>
        <v/>
      </c>
      <c r="K44" s="15" t="str">
        <f>IF(BH44="1",COUNTIF(BH$10:BH44,"1"),"")</f>
        <v/>
      </c>
      <c r="L44" s="15" t="str">
        <f t="shared" si="92"/>
        <v/>
      </c>
      <c r="M44" s="15" t="str">
        <f t="shared" si="93"/>
        <v/>
      </c>
      <c r="N44" s="15" t="str">
        <f>IF(BI44="1",COUNTIF(BI$10:BI44,"1"),"")</f>
        <v/>
      </c>
      <c r="O44" s="15" t="str">
        <f t="shared" si="94"/>
        <v/>
      </c>
      <c r="P44" s="17" t="str">
        <f t="shared" si="95"/>
        <v/>
      </c>
      <c r="Q44" s="1"/>
      <c r="R44" s="242">
        <f t="shared" ca="1" si="87"/>
        <v>11</v>
      </c>
      <c r="S44" s="136">
        <f t="shared" ca="1" si="87"/>
        <v>0</v>
      </c>
      <c r="T44" s="136">
        <f t="shared" ca="1" si="83"/>
        <v>0</v>
      </c>
      <c r="U44" s="136">
        <f t="shared" ca="1" si="83"/>
        <v>0</v>
      </c>
      <c r="V44" s="136">
        <f t="shared" ca="1" si="83"/>
        <v>0</v>
      </c>
      <c r="W44" s="136">
        <f t="shared" ca="1" si="83"/>
        <v>0</v>
      </c>
      <c r="X44" s="243"/>
      <c r="Y44" s="242">
        <f t="shared" ca="1" si="88"/>
        <v>11</v>
      </c>
      <c r="Z44" s="136">
        <f t="shared" ca="1" si="88"/>
        <v>0</v>
      </c>
      <c r="AA44" s="136">
        <f t="shared" ca="1" si="89"/>
        <v>0</v>
      </c>
      <c r="AB44" s="136">
        <f t="shared" ca="1" si="89"/>
        <v>0</v>
      </c>
      <c r="AC44" s="136">
        <f t="shared" ca="1" si="89"/>
        <v>0</v>
      </c>
      <c r="AD44" s="136">
        <f t="shared" ca="1" si="89"/>
        <v>0</v>
      </c>
      <c r="AE44" s="243"/>
      <c r="AH44" s="2" t="str">
        <f t="shared" si="77"/>
        <v/>
      </c>
      <c r="AI44" s="2" t="str">
        <f t="shared" si="78"/>
        <v/>
      </c>
      <c r="AJ44" s="2" t="str">
        <f t="shared" si="63"/>
        <v/>
      </c>
      <c r="AK44" s="2" t="str">
        <f t="shared" si="42"/>
        <v/>
      </c>
      <c r="AL44" s="2" t="str">
        <f t="shared" si="43"/>
        <v/>
      </c>
      <c r="AM44" s="2" t="str">
        <f t="shared" si="44"/>
        <v/>
      </c>
      <c r="AN44" s="2" t="str">
        <f t="shared" si="45"/>
        <v/>
      </c>
      <c r="AO44" s="2" t="str">
        <f t="shared" si="79"/>
        <v/>
      </c>
      <c r="AP44" s="2" t="str">
        <f t="shared" si="80"/>
        <v/>
      </c>
      <c r="AQ44" s="2" t="str">
        <f t="shared" si="64"/>
        <v/>
      </c>
      <c r="AR44" s="2" t="str">
        <f t="shared" si="48"/>
        <v/>
      </c>
      <c r="AS44" s="2" t="str">
        <f t="shared" si="49"/>
        <v/>
      </c>
      <c r="AT44" s="2" t="str">
        <f t="shared" si="50"/>
        <v/>
      </c>
      <c r="AU44" s="2" t="str">
        <f t="shared" si="51"/>
        <v/>
      </c>
      <c r="AV44" s="2" t="str">
        <f t="shared" si="52"/>
        <v xml:space="preserve"> </v>
      </c>
      <c r="AW44" s="2" t="str">
        <f t="shared" si="16"/>
        <v xml:space="preserve"> </v>
      </c>
      <c r="AX44" s="2" t="str">
        <f t="shared" si="17"/>
        <v xml:space="preserve"> </v>
      </c>
      <c r="AY44" s="2" t="str">
        <f t="shared" si="18"/>
        <v xml:space="preserve"> </v>
      </c>
      <c r="AZ44" s="2"/>
      <c r="BA44" s="2" t="str">
        <f t="shared" si="53"/>
        <v/>
      </c>
      <c r="BB44" s="2" t="str">
        <f t="shared" si="54"/>
        <v/>
      </c>
      <c r="BC44" s="2" t="str">
        <f t="shared" si="55"/>
        <v/>
      </c>
      <c r="BD44" s="2" t="str">
        <f t="shared" si="56"/>
        <v/>
      </c>
      <c r="BH44" s="11" t="str">
        <f t="shared" si="81"/>
        <v/>
      </c>
      <c r="BI44" s="13" t="str">
        <f t="shared" si="82"/>
        <v/>
      </c>
      <c r="BJ44" s="4" t="str">
        <f t="shared" si="96"/>
        <v/>
      </c>
      <c r="BK44" s="4" t="str">
        <f t="shared" si="97"/>
        <v/>
      </c>
      <c r="BL44" s="4" t="str">
        <f t="shared" si="98"/>
        <v/>
      </c>
      <c r="BM44" s="7" t="str">
        <f t="shared" si="57"/>
        <v/>
      </c>
      <c r="BN44" s="7" t="str">
        <f t="shared" si="99"/>
        <v/>
      </c>
      <c r="BO44" s="7" t="str">
        <f t="shared" si="76"/>
        <v/>
      </c>
      <c r="BP44" s="7" t="str">
        <f t="shared" si="100"/>
        <v/>
      </c>
      <c r="BQ44" s="7" t="str">
        <f t="shared" si="101"/>
        <v/>
      </c>
      <c r="BR44" s="7" t="str">
        <f t="shared" si="102"/>
        <v/>
      </c>
      <c r="BS44" s="7" t="str">
        <f t="shared" si="59"/>
        <v/>
      </c>
      <c r="BT44" s="7" t="str">
        <f t="shared" si="60"/>
        <v/>
      </c>
      <c r="BU44" s="3" t="str">
        <f t="shared" si="103"/>
        <v/>
      </c>
      <c r="BV44" s="4" t="str">
        <f t="shared" si="104"/>
        <v/>
      </c>
      <c r="BW44" s="4" t="str">
        <f t="shared" si="105"/>
        <v/>
      </c>
      <c r="BX44" s="5" t="str">
        <f t="shared" si="106"/>
        <v/>
      </c>
      <c r="BY44" s="3" t="str">
        <f t="shared" si="107"/>
        <v/>
      </c>
      <c r="BZ44" s="5" t="str">
        <f t="shared" si="108"/>
        <v/>
      </c>
      <c r="CA44" s="7" t="str">
        <f t="shared" si="32"/>
        <v/>
      </c>
      <c r="CB44" s="7" t="str">
        <f t="shared" si="61"/>
        <v/>
      </c>
      <c r="CC44" s="7" t="str">
        <f t="shared" si="109"/>
        <v/>
      </c>
      <c r="CD44" s="7" t="str">
        <f t="shared" si="110"/>
        <v/>
      </c>
      <c r="CE44" s="7" t="str">
        <f t="shared" si="111"/>
        <v/>
      </c>
      <c r="CF44" s="7" t="str">
        <f t="shared" si="62"/>
        <v/>
      </c>
      <c r="CG44" s="7" t="str">
        <f t="shared" si="112"/>
        <v/>
      </c>
      <c r="CH44" s="7" t="str">
        <f t="shared" si="113"/>
        <v/>
      </c>
      <c r="CI44" s="4"/>
      <c r="CJ44" s="4" t="str">
        <f t="shared" si="38"/>
        <v/>
      </c>
      <c r="CK44" s="5" t="str">
        <f t="shared" si="114"/>
        <v/>
      </c>
      <c r="CL44" s="1" t="str">
        <f t="shared" si="67"/>
        <v/>
      </c>
      <c r="CM44" s="150" t="str">
        <f t="shared" si="68"/>
        <v/>
      </c>
      <c r="CN44" s="150" t="str">
        <f t="shared" si="69"/>
        <v/>
      </c>
      <c r="CO44" s="7" t="str">
        <f t="shared" si="70"/>
        <v/>
      </c>
      <c r="CP44" s="7"/>
      <c r="CQ44" s="7" t="str">
        <f t="shared" si="71"/>
        <v/>
      </c>
      <c r="CR44" s="7" t="str">
        <f t="shared" si="72"/>
        <v/>
      </c>
      <c r="CS44" s="7" t="str">
        <f t="shared" si="73"/>
        <v/>
      </c>
      <c r="CT44" s="7" t="str">
        <f t="shared" si="74"/>
        <v/>
      </c>
      <c r="CU44" s="7"/>
      <c r="CV44" s="7" t="str">
        <f t="shared" si="75"/>
        <v/>
      </c>
    </row>
    <row r="45" spans="1:100" ht="17.25" customHeight="1" x14ac:dyDescent="0.2">
      <c r="A45" s="8">
        <v>36</v>
      </c>
      <c r="B45" s="134"/>
      <c r="C45" s="41"/>
      <c r="D45" s="132"/>
      <c r="E45" s="39"/>
      <c r="F45" s="43"/>
      <c r="G45" s="132"/>
      <c r="H45" s="154"/>
      <c r="I45" s="16" t="str">
        <f t="shared" si="90"/>
        <v/>
      </c>
      <c r="J45" s="15" t="str">
        <f t="shared" si="91"/>
        <v/>
      </c>
      <c r="K45" s="15" t="str">
        <f>IF(BH45="1",COUNTIF(BH$10:BH45,"1"),"")</f>
        <v/>
      </c>
      <c r="L45" s="15" t="str">
        <f t="shared" si="92"/>
        <v/>
      </c>
      <c r="M45" s="15" t="str">
        <f t="shared" si="93"/>
        <v/>
      </c>
      <c r="N45" s="15" t="str">
        <f>IF(BI45="1",COUNTIF(BI$10:BI45,"1"),"")</f>
        <v/>
      </c>
      <c r="O45" s="15" t="str">
        <f t="shared" si="94"/>
        <v/>
      </c>
      <c r="P45" s="17" t="str">
        <f t="shared" si="95"/>
        <v/>
      </c>
      <c r="Q45" s="1"/>
      <c r="R45" s="242">
        <f t="shared" ca="1" si="87"/>
        <v>12</v>
      </c>
      <c r="S45" s="136">
        <f t="shared" ca="1" si="87"/>
        <v>0</v>
      </c>
      <c r="T45" s="136">
        <f t="shared" ca="1" si="83"/>
        <v>0</v>
      </c>
      <c r="U45" s="136">
        <f t="shared" ca="1" si="83"/>
        <v>0</v>
      </c>
      <c r="V45" s="136">
        <f t="shared" ca="1" si="83"/>
        <v>0</v>
      </c>
      <c r="W45" s="136">
        <f t="shared" ca="1" si="83"/>
        <v>0</v>
      </c>
      <c r="X45" s="243"/>
      <c r="Y45" s="242">
        <f t="shared" ca="1" si="88"/>
        <v>12</v>
      </c>
      <c r="Z45" s="136">
        <f t="shared" ca="1" si="88"/>
        <v>0</v>
      </c>
      <c r="AA45" s="136">
        <f t="shared" ca="1" si="89"/>
        <v>0</v>
      </c>
      <c r="AB45" s="136">
        <f t="shared" ca="1" si="89"/>
        <v>0</v>
      </c>
      <c r="AC45" s="136">
        <f t="shared" ca="1" si="89"/>
        <v>0</v>
      </c>
      <c r="AD45" s="136">
        <f t="shared" ca="1" si="89"/>
        <v>0</v>
      </c>
      <c r="AE45" s="243"/>
      <c r="AH45" s="2" t="str">
        <f t="shared" si="77"/>
        <v/>
      </c>
      <c r="AI45" s="2" t="str">
        <f t="shared" si="78"/>
        <v/>
      </c>
      <c r="AJ45" s="2" t="str">
        <f t="shared" si="63"/>
        <v/>
      </c>
      <c r="AK45" s="2" t="str">
        <f t="shared" si="42"/>
        <v/>
      </c>
      <c r="AL45" s="2" t="str">
        <f t="shared" si="43"/>
        <v/>
      </c>
      <c r="AM45" s="2" t="str">
        <f t="shared" si="44"/>
        <v/>
      </c>
      <c r="AN45" s="2" t="str">
        <f t="shared" si="45"/>
        <v/>
      </c>
      <c r="AO45" s="2" t="str">
        <f t="shared" si="79"/>
        <v/>
      </c>
      <c r="AP45" s="2" t="str">
        <f t="shared" si="80"/>
        <v/>
      </c>
      <c r="AQ45" s="2" t="str">
        <f t="shared" si="64"/>
        <v/>
      </c>
      <c r="AR45" s="2" t="str">
        <f t="shared" si="48"/>
        <v/>
      </c>
      <c r="AS45" s="2" t="str">
        <f t="shared" si="49"/>
        <v/>
      </c>
      <c r="AT45" s="2" t="str">
        <f t="shared" si="50"/>
        <v/>
      </c>
      <c r="AU45" s="2" t="str">
        <f t="shared" si="51"/>
        <v/>
      </c>
      <c r="AV45" s="2" t="str">
        <f t="shared" si="52"/>
        <v xml:space="preserve"> </v>
      </c>
      <c r="AW45" s="2" t="str">
        <f t="shared" si="16"/>
        <v xml:space="preserve"> </v>
      </c>
      <c r="AX45" s="2" t="str">
        <f t="shared" si="17"/>
        <v xml:space="preserve"> </v>
      </c>
      <c r="AY45" s="2" t="str">
        <f t="shared" si="18"/>
        <v xml:space="preserve"> </v>
      </c>
      <c r="AZ45" s="2"/>
      <c r="BA45" s="2" t="str">
        <f t="shared" si="53"/>
        <v/>
      </c>
      <c r="BB45" s="2" t="str">
        <f t="shared" si="54"/>
        <v/>
      </c>
      <c r="BC45" s="2" t="str">
        <f t="shared" si="55"/>
        <v/>
      </c>
      <c r="BD45" s="2" t="str">
        <f t="shared" si="56"/>
        <v/>
      </c>
      <c r="BE45" s="2"/>
      <c r="BH45" s="11" t="str">
        <f t="shared" si="81"/>
        <v/>
      </c>
      <c r="BI45" s="13" t="str">
        <f t="shared" si="82"/>
        <v/>
      </c>
      <c r="BJ45" s="4" t="str">
        <f t="shared" si="96"/>
        <v/>
      </c>
      <c r="BK45" s="4" t="str">
        <f t="shared" si="97"/>
        <v/>
      </c>
      <c r="BL45" s="4" t="str">
        <f t="shared" si="98"/>
        <v/>
      </c>
      <c r="BM45" s="7" t="str">
        <f t="shared" si="57"/>
        <v/>
      </c>
      <c r="BN45" s="7" t="str">
        <f t="shared" si="99"/>
        <v/>
      </c>
      <c r="BO45" s="7" t="str">
        <f t="shared" si="76"/>
        <v/>
      </c>
      <c r="BP45" s="7" t="str">
        <f t="shared" si="100"/>
        <v/>
      </c>
      <c r="BQ45" s="7" t="str">
        <f t="shared" si="101"/>
        <v/>
      </c>
      <c r="BR45" s="7" t="str">
        <f t="shared" si="102"/>
        <v/>
      </c>
      <c r="BS45" s="7" t="str">
        <f t="shared" si="59"/>
        <v/>
      </c>
      <c r="BT45" s="7" t="str">
        <f t="shared" si="60"/>
        <v/>
      </c>
      <c r="BU45" s="3" t="str">
        <f t="shared" si="103"/>
        <v/>
      </c>
      <c r="BV45" s="4" t="str">
        <f t="shared" si="104"/>
        <v/>
      </c>
      <c r="BW45" s="4" t="str">
        <f t="shared" si="105"/>
        <v/>
      </c>
      <c r="BX45" s="5" t="str">
        <f t="shared" si="106"/>
        <v/>
      </c>
      <c r="BY45" s="3" t="str">
        <f t="shared" si="107"/>
        <v/>
      </c>
      <c r="BZ45" s="5" t="str">
        <f t="shared" si="108"/>
        <v/>
      </c>
      <c r="CA45" s="7" t="str">
        <f t="shared" si="32"/>
        <v/>
      </c>
      <c r="CB45" s="7" t="str">
        <f t="shared" si="61"/>
        <v/>
      </c>
      <c r="CC45" s="7" t="str">
        <f t="shared" si="109"/>
        <v/>
      </c>
      <c r="CD45" s="7" t="str">
        <f t="shared" si="110"/>
        <v/>
      </c>
      <c r="CE45" s="7" t="str">
        <f t="shared" si="111"/>
        <v/>
      </c>
      <c r="CF45" s="7" t="str">
        <f t="shared" si="62"/>
        <v/>
      </c>
      <c r="CG45" s="7" t="str">
        <f t="shared" si="112"/>
        <v/>
      </c>
      <c r="CH45" s="7" t="str">
        <f t="shared" si="113"/>
        <v/>
      </c>
      <c r="CI45" s="4"/>
      <c r="CJ45" s="4" t="str">
        <f t="shared" si="38"/>
        <v/>
      </c>
      <c r="CK45" s="5" t="str">
        <f t="shared" si="114"/>
        <v/>
      </c>
      <c r="CL45" s="1" t="str">
        <f t="shared" si="67"/>
        <v/>
      </c>
      <c r="CM45" s="150" t="str">
        <f t="shared" si="68"/>
        <v/>
      </c>
      <c r="CN45" s="150" t="str">
        <f t="shared" si="69"/>
        <v/>
      </c>
      <c r="CO45" s="7" t="str">
        <f t="shared" si="70"/>
        <v/>
      </c>
      <c r="CP45" s="7"/>
      <c r="CQ45" s="7" t="str">
        <f t="shared" si="71"/>
        <v/>
      </c>
      <c r="CR45" s="7" t="str">
        <f t="shared" si="72"/>
        <v/>
      </c>
      <c r="CS45" s="7" t="str">
        <f t="shared" si="73"/>
        <v/>
      </c>
      <c r="CT45" s="7" t="str">
        <f t="shared" si="74"/>
        <v/>
      </c>
      <c r="CU45" s="7"/>
      <c r="CV45" s="7" t="str">
        <f t="shared" si="75"/>
        <v/>
      </c>
    </row>
    <row r="46" spans="1:100" ht="17.25" customHeight="1" x14ac:dyDescent="0.2">
      <c r="A46" s="8">
        <v>37</v>
      </c>
      <c r="B46" s="134"/>
      <c r="C46" s="41"/>
      <c r="D46" s="132"/>
      <c r="E46" s="39"/>
      <c r="F46" s="43"/>
      <c r="G46" s="132"/>
      <c r="H46" s="154"/>
      <c r="I46" s="16" t="str">
        <f t="shared" si="90"/>
        <v/>
      </c>
      <c r="J46" s="15" t="str">
        <f t="shared" si="91"/>
        <v/>
      </c>
      <c r="K46" s="15" t="str">
        <f>IF(BH46="1",COUNTIF(BH$10:BH46,"1"),"")</f>
        <v/>
      </c>
      <c r="L46" s="15" t="str">
        <f t="shared" si="92"/>
        <v/>
      </c>
      <c r="M46" s="15" t="str">
        <f t="shared" si="93"/>
        <v/>
      </c>
      <c r="N46" s="15" t="str">
        <f>IF(BI46="1",COUNTIF(BI$10:BI46,"1"),"")</f>
        <v/>
      </c>
      <c r="O46" s="15" t="str">
        <f t="shared" si="94"/>
        <v/>
      </c>
      <c r="P46" s="17" t="str">
        <f t="shared" si="95"/>
        <v/>
      </c>
      <c r="Q46" s="1"/>
      <c r="R46" s="242">
        <f t="shared" ca="1" si="87"/>
        <v>13</v>
      </c>
      <c r="S46" s="136">
        <f t="shared" ca="1" si="87"/>
        <v>0</v>
      </c>
      <c r="T46" s="136">
        <f t="shared" ca="1" si="83"/>
        <v>0</v>
      </c>
      <c r="U46" s="136">
        <f t="shared" ca="1" si="83"/>
        <v>0</v>
      </c>
      <c r="V46" s="136">
        <f t="shared" ca="1" si="83"/>
        <v>0</v>
      </c>
      <c r="W46" s="136">
        <f t="shared" ca="1" si="83"/>
        <v>0</v>
      </c>
      <c r="X46" s="243"/>
      <c r="Y46" s="242">
        <f t="shared" ca="1" si="88"/>
        <v>13</v>
      </c>
      <c r="Z46" s="136">
        <f t="shared" ca="1" si="88"/>
        <v>0</v>
      </c>
      <c r="AA46" s="136">
        <f t="shared" ca="1" si="89"/>
        <v>0</v>
      </c>
      <c r="AB46" s="136">
        <f t="shared" ca="1" si="89"/>
        <v>0</v>
      </c>
      <c r="AC46" s="136">
        <f t="shared" ca="1" si="89"/>
        <v>0</v>
      </c>
      <c r="AD46" s="136">
        <f t="shared" ca="1" si="89"/>
        <v>0</v>
      </c>
      <c r="AE46" s="243"/>
      <c r="AH46" s="2" t="str">
        <f t="shared" si="77"/>
        <v/>
      </c>
      <c r="AI46" s="2" t="str">
        <f t="shared" si="78"/>
        <v/>
      </c>
      <c r="AJ46" s="2" t="str">
        <f t="shared" si="63"/>
        <v/>
      </c>
      <c r="AK46" s="2" t="str">
        <f t="shared" si="42"/>
        <v/>
      </c>
      <c r="AL46" s="2" t="str">
        <f t="shared" si="43"/>
        <v/>
      </c>
      <c r="AM46" s="2" t="str">
        <f t="shared" si="44"/>
        <v/>
      </c>
      <c r="AN46" s="2" t="str">
        <f t="shared" si="45"/>
        <v/>
      </c>
      <c r="AO46" s="2" t="str">
        <f t="shared" si="79"/>
        <v/>
      </c>
      <c r="AP46" s="2" t="str">
        <f t="shared" si="80"/>
        <v/>
      </c>
      <c r="AQ46" s="2" t="str">
        <f t="shared" si="64"/>
        <v/>
      </c>
      <c r="AR46" s="2" t="str">
        <f t="shared" si="48"/>
        <v/>
      </c>
      <c r="AS46" s="2" t="str">
        <f t="shared" si="49"/>
        <v/>
      </c>
      <c r="AT46" s="2" t="str">
        <f t="shared" si="50"/>
        <v/>
      </c>
      <c r="AU46" s="2" t="str">
        <f t="shared" si="51"/>
        <v/>
      </c>
      <c r="AV46" s="2" t="str">
        <f t="shared" si="52"/>
        <v xml:space="preserve"> </v>
      </c>
      <c r="AW46" s="2" t="str">
        <f t="shared" si="16"/>
        <v xml:space="preserve"> </v>
      </c>
      <c r="AX46" s="2" t="str">
        <f t="shared" si="17"/>
        <v xml:space="preserve"> </v>
      </c>
      <c r="AY46" s="2" t="str">
        <f t="shared" si="18"/>
        <v xml:space="preserve"> </v>
      </c>
      <c r="AZ46" s="2"/>
      <c r="BA46" s="2" t="str">
        <f t="shared" si="53"/>
        <v/>
      </c>
      <c r="BB46" s="2" t="str">
        <f t="shared" si="54"/>
        <v/>
      </c>
      <c r="BC46" s="2" t="str">
        <f t="shared" si="55"/>
        <v/>
      </c>
      <c r="BD46" s="2" t="str">
        <f t="shared" si="56"/>
        <v/>
      </c>
      <c r="BH46" s="11" t="str">
        <f t="shared" si="81"/>
        <v/>
      </c>
      <c r="BI46" s="13" t="str">
        <f t="shared" si="82"/>
        <v/>
      </c>
      <c r="BJ46" s="4" t="str">
        <f t="shared" si="96"/>
        <v/>
      </c>
      <c r="BK46" s="4" t="str">
        <f t="shared" si="97"/>
        <v/>
      </c>
      <c r="BL46" s="4" t="str">
        <f t="shared" si="98"/>
        <v/>
      </c>
      <c r="BM46" s="7" t="str">
        <f t="shared" si="57"/>
        <v/>
      </c>
      <c r="BN46" s="7" t="str">
        <f t="shared" si="99"/>
        <v/>
      </c>
      <c r="BO46" s="7" t="str">
        <f t="shared" si="76"/>
        <v/>
      </c>
      <c r="BP46" s="7" t="str">
        <f t="shared" si="100"/>
        <v/>
      </c>
      <c r="BQ46" s="7" t="str">
        <f t="shared" si="101"/>
        <v/>
      </c>
      <c r="BR46" s="7" t="str">
        <f t="shared" si="102"/>
        <v/>
      </c>
      <c r="BS46" s="7" t="str">
        <f t="shared" si="59"/>
        <v/>
      </c>
      <c r="BT46" s="7" t="str">
        <f t="shared" si="60"/>
        <v/>
      </c>
      <c r="BU46" s="3" t="str">
        <f t="shared" si="103"/>
        <v/>
      </c>
      <c r="BV46" s="4" t="str">
        <f t="shared" si="104"/>
        <v/>
      </c>
      <c r="BW46" s="4" t="str">
        <f t="shared" si="105"/>
        <v/>
      </c>
      <c r="BX46" s="5" t="str">
        <f t="shared" si="106"/>
        <v/>
      </c>
      <c r="BY46" s="3" t="str">
        <f t="shared" si="107"/>
        <v/>
      </c>
      <c r="BZ46" s="5" t="str">
        <f t="shared" si="108"/>
        <v/>
      </c>
      <c r="CA46" s="7" t="str">
        <f t="shared" si="32"/>
        <v/>
      </c>
      <c r="CB46" s="7" t="str">
        <f t="shared" si="61"/>
        <v/>
      </c>
      <c r="CC46" s="7" t="str">
        <f t="shared" si="109"/>
        <v/>
      </c>
      <c r="CD46" s="7" t="str">
        <f t="shared" si="110"/>
        <v/>
      </c>
      <c r="CE46" s="7" t="str">
        <f t="shared" si="111"/>
        <v/>
      </c>
      <c r="CF46" s="7" t="str">
        <f t="shared" si="62"/>
        <v/>
      </c>
      <c r="CG46" s="7" t="str">
        <f t="shared" si="112"/>
        <v/>
      </c>
      <c r="CH46" s="7" t="str">
        <f t="shared" si="113"/>
        <v/>
      </c>
      <c r="CI46" s="4"/>
      <c r="CJ46" s="4" t="str">
        <f t="shared" si="38"/>
        <v/>
      </c>
      <c r="CK46" s="5" t="str">
        <f t="shared" si="114"/>
        <v/>
      </c>
      <c r="CL46" s="1" t="str">
        <f t="shared" si="67"/>
        <v/>
      </c>
      <c r="CM46" s="150" t="str">
        <f t="shared" si="68"/>
        <v/>
      </c>
      <c r="CN46" s="150" t="str">
        <f t="shared" si="69"/>
        <v/>
      </c>
      <c r="CO46" s="7" t="str">
        <f t="shared" si="70"/>
        <v/>
      </c>
      <c r="CP46" s="7"/>
      <c r="CQ46" s="7" t="str">
        <f t="shared" si="71"/>
        <v/>
      </c>
      <c r="CR46" s="7" t="str">
        <f t="shared" si="72"/>
        <v/>
      </c>
      <c r="CS46" s="7" t="str">
        <f t="shared" si="73"/>
        <v/>
      </c>
      <c r="CT46" s="7" t="str">
        <f t="shared" si="74"/>
        <v/>
      </c>
      <c r="CU46" s="7"/>
      <c r="CV46" s="7" t="str">
        <f t="shared" si="75"/>
        <v/>
      </c>
    </row>
    <row r="47" spans="1:100" ht="17.25" customHeight="1" x14ac:dyDescent="0.2">
      <c r="A47" s="8">
        <v>38</v>
      </c>
      <c r="B47" s="134"/>
      <c r="C47" s="41"/>
      <c r="D47" s="132"/>
      <c r="E47" s="39"/>
      <c r="F47" s="43"/>
      <c r="G47" s="132"/>
      <c r="H47" s="154"/>
      <c r="I47" s="16" t="str">
        <f t="shared" si="90"/>
        <v/>
      </c>
      <c r="J47" s="15" t="str">
        <f t="shared" si="91"/>
        <v/>
      </c>
      <c r="K47" s="15" t="str">
        <f>IF(BH47="1",COUNTIF(BH$10:BH47,"1"),"")</f>
        <v/>
      </c>
      <c r="L47" s="15" t="str">
        <f t="shared" si="92"/>
        <v/>
      </c>
      <c r="M47" s="15" t="str">
        <f t="shared" si="93"/>
        <v/>
      </c>
      <c r="N47" s="15" t="str">
        <f>IF(BI47="1",COUNTIF(BI$10:BI47,"1"),"")</f>
        <v/>
      </c>
      <c r="O47" s="15" t="str">
        <f t="shared" si="94"/>
        <v/>
      </c>
      <c r="P47" s="17" t="str">
        <f t="shared" si="95"/>
        <v/>
      </c>
      <c r="Q47" s="1"/>
      <c r="R47" s="242">
        <f t="shared" ca="1" si="87"/>
        <v>14</v>
      </c>
      <c r="S47" s="136">
        <f t="shared" ca="1" si="87"/>
        <v>0</v>
      </c>
      <c r="T47" s="136">
        <f t="shared" ca="1" si="83"/>
        <v>0</v>
      </c>
      <c r="U47" s="136">
        <f t="shared" ca="1" si="83"/>
        <v>0</v>
      </c>
      <c r="V47" s="136">
        <f t="shared" ca="1" si="83"/>
        <v>0</v>
      </c>
      <c r="W47" s="136">
        <f t="shared" ca="1" si="83"/>
        <v>0</v>
      </c>
      <c r="X47" s="243"/>
      <c r="Y47" s="242">
        <f t="shared" ca="1" si="88"/>
        <v>14</v>
      </c>
      <c r="Z47" s="136">
        <f t="shared" ca="1" si="88"/>
        <v>0</v>
      </c>
      <c r="AA47" s="136">
        <f t="shared" ca="1" si="89"/>
        <v>0</v>
      </c>
      <c r="AB47" s="136">
        <f t="shared" ca="1" si="89"/>
        <v>0</v>
      </c>
      <c r="AC47" s="136">
        <f t="shared" ca="1" si="89"/>
        <v>0</v>
      </c>
      <c r="AD47" s="136">
        <f t="shared" ca="1" si="89"/>
        <v>0</v>
      </c>
      <c r="AE47" s="243"/>
      <c r="AH47" s="2" t="str">
        <f t="shared" si="77"/>
        <v/>
      </c>
      <c r="AI47" s="2" t="str">
        <f t="shared" si="78"/>
        <v/>
      </c>
      <c r="AJ47" s="2" t="str">
        <f t="shared" si="63"/>
        <v/>
      </c>
      <c r="AK47" s="2" t="str">
        <f t="shared" si="42"/>
        <v/>
      </c>
      <c r="AL47" s="2" t="str">
        <f t="shared" si="43"/>
        <v/>
      </c>
      <c r="AM47" s="2" t="str">
        <f t="shared" si="44"/>
        <v/>
      </c>
      <c r="AN47" s="2" t="str">
        <f t="shared" si="45"/>
        <v/>
      </c>
      <c r="AO47" s="2" t="str">
        <f t="shared" si="79"/>
        <v/>
      </c>
      <c r="AP47" s="2" t="str">
        <f t="shared" si="80"/>
        <v/>
      </c>
      <c r="AQ47" s="2" t="str">
        <f t="shared" si="64"/>
        <v/>
      </c>
      <c r="AR47" s="2" t="str">
        <f t="shared" si="48"/>
        <v/>
      </c>
      <c r="AS47" s="2" t="str">
        <f t="shared" si="49"/>
        <v/>
      </c>
      <c r="AT47" s="2" t="str">
        <f t="shared" si="50"/>
        <v/>
      </c>
      <c r="AU47" s="2" t="str">
        <f t="shared" si="51"/>
        <v/>
      </c>
      <c r="AV47" s="2" t="str">
        <f t="shared" si="52"/>
        <v xml:space="preserve"> </v>
      </c>
      <c r="AW47" s="2" t="str">
        <f t="shared" si="16"/>
        <v xml:space="preserve"> </v>
      </c>
      <c r="AX47" s="2" t="str">
        <f t="shared" si="17"/>
        <v xml:space="preserve"> </v>
      </c>
      <c r="AY47" s="2" t="str">
        <f t="shared" si="18"/>
        <v xml:space="preserve"> </v>
      </c>
      <c r="AZ47" s="2"/>
      <c r="BA47" s="2" t="str">
        <f t="shared" si="53"/>
        <v/>
      </c>
      <c r="BB47" s="2" t="str">
        <f t="shared" si="54"/>
        <v/>
      </c>
      <c r="BC47" s="2" t="str">
        <f t="shared" si="55"/>
        <v/>
      </c>
      <c r="BD47" s="2" t="str">
        <f t="shared" si="56"/>
        <v/>
      </c>
      <c r="BH47" s="11" t="str">
        <f t="shared" si="81"/>
        <v/>
      </c>
      <c r="BI47" s="13" t="str">
        <f t="shared" si="82"/>
        <v/>
      </c>
      <c r="BJ47" s="4" t="str">
        <f t="shared" si="96"/>
        <v/>
      </c>
      <c r="BK47" s="4" t="str">
        <f t="shared" si="97"/>
        <v/>
      </c>
      <c r="BL47" s="4" t="str">
        <f t="shared" si="98"/>
        <v/>
      </c>
      <c r="BM47" s="7" t="str">
        <f t="shared" si="57"/>
        <v/>
      </c>
      <c r="BN47" s="7" t="str">
        <f t="shared" si="99"/>
        <v/>
      </c>
      <c r="BO47" s="7" t="str">
        <f t="shared" si="76"/>
        <v/>
      </c>
      <c r="BP47" s="7" t="str">
        <f t="shared" si="100"/>
        <v/>
      </c>
      <c r="BQ47" s="7" t="str">
        <f t="shared" si="101"/>
        <v/>
      </c>
      <c r="BR47" s="7" t="str">
        <f t="shared" si="102"/>
        <v/>
      </c>
      <c r="BS47" s="7" t="str">
        <f t="shared" si="59"/>
        <v/>
      </c>
      <c r="BT47" s="7" t="str">
        <f t="shared" si="60"/>
        <v/>
      </c>
      <c r="BU47" s="3" t="str">
        <f t="shared" si="103"/>
        <v/>
      </c>
      <c r="BV47" s="4" t="str">
        <f t="shared" si="104"/>
        <v/>
      </c>
      <c r="BW47" s="4" t="str">
        <f t="shared" si="105"/>
        <v/>
      </c>
      <c r="BX47" s="5" t="str">
        <f t="shared" si="106"/>
        <v/>
      </c>
      <c r="BY47" s="3" t="str">
        <f t="shared" si="107"/>
        <v/>
      </c>
      <c r="BZ47" s="5" t="str">
        <f t="shared" si="108"/>
        <v/>
      </c>
      <c r="CA47" s="7" t="str">
        <f t="shared" si="32"/>
        <v/>
      </c>
      <c r="CB47" s="7" t="str">
        <f t="shared" si="61"/>
        <v/>
      </c>
      <c r="CC47" s="7" t="str">
        <f t="shared" si="109"/>
        <v/>
      </c>
      <c r="CD47" s="7" t="str">
        <f t="shared" si="110"/>
        <v/>
      </c>
      <c r="CE47" s="7" t="str">
        <f t="shared" si="111"/>
        <v/>
      </c>
      <c r="CF47" s="7" t="str">
        <f t="shared" si="62"/>
        <v/>
      </c>
      <c r="CG47" s="7" t="str">
        <f t="shared" si="112"/>
        <v/>
      </c>
      <c r="CH47" s="7" t="str">
        <f t="shared" si="113"/>
        <v/>
      </c>
      <c r="CI47" s="4"/>
      <c r="CJ47" s="4" t="str">
        <f t="shared" si="38"/>
        <v/>
      </c>
      <c r="CK47" s="5" t="str">
        <f t="shared" si="114"/>
        <v/>
      </c>
      <c r="CL47" s="1" t="str">
        <f t="shared" si="67"/>
        <v/>
      </c>
      <c r="CM47" s="150" t="str">
        <f t="shared" si="68"/>
        <v/>
      </c>
      <c r="CN47" s="150" t="str">
        <f t="shared" si="69"/>
        <v/>
      </c>
      <c r="CO47" s="7" t="str">
        <f t="shared" si="70"/>
        <v/>
      </c>
      <c r="CP47" s="7"/>
      <c r="CQ47" s="7" t="str">
        <f t="shared" si="71"/>
        <v/>
      </c>
      <c r="CR47" s="7" t="str">
        <f t="shared" si="72"/>
        <v/>
      </c>
      <c r="CS47" s="7" t="str">
        <f t="shared" si="73"/>
        <v/>
      </c>
      <c r="CT47" s="7" t="str">
        <f t="shared" si="74"/>
        <v/>
      </c>
      <c r="CU47" s="7"/>
      <c r="CV47" s="7" t="str">
        <f t="shared" si="75"/>
        <v/>
      </c>
    </row>
    <row r="48" spans="1:100" ht="17.25" customHeight="1" x14ac:dyDescent="0.2">
      <c r="A48" s="8">
        <v>39</v>
      </c>
      <c r="B48" s="134"/>
      <c r="C48" s="41"/>
      <c r="D48" s="132"/>
      <c r="E48" s="39"/>
      <c r="F48" s="43"/>
      <c r="G48" s="132"/>
      <c r="H48" s="154"/>
      <c r="I48" s="16" t="str">
        <f t="shared" si="90"/>
        <v/>
      </c>
      <c r="J48" s="15" t="str">
        <f t="shared" si="91"/>
        <v/>
      </c>
      <c r="K48" s="15" t="str">
        <f>IF(BH48="1",COUNTIF(BH$10:BH48,"1"),"")</f>
        <v/>
      </c>
      <c r="L48" s="15" t="str">
        <f t="shared" si="92"/>
        <v/>
      </c>
      <c r="M48" s="15" t="str">
        <f t="shared" si="93"/>
        <v/>
      </c>
      <c r="N48" s="15" t="str">
        <f>IF(BI48="1",COUNTIF(BI$10:BI48,"1"),"")</f>
        <v/>
      </c>
      <c r="O48" s="15" t="str">
        <f t="shared" si="94"/>
        <v/>
      </c>
      <c r="P48" s="17" t="str">
        <f t="shared" si="95"/>
        <v/>
      </c>
      <c r="Q48" s="1"/>
      <c r="R48" s="242">
        <f t="shared" ca="1" si="87"/>
        <v>15</v>
      </c>
      <c r="S48" s="136">
        <f t="shared" ca="1" si="87"/>
        <v>0</v>
      </c>
      <c r="T48" s="136">
        <f t="shared" ca="1" si="83"/>
        <v>0</v>
      </c>
      <c r="U48" s="136">
        <f t="shared" ca="1" si="83"/>
        <v>0</v>
      </c>
      <c r="V48" s="136">
        <f t="shared" ca="1" si="83"/>
        <v>0</v>
      </c>
      <c r="W48" s="136">
        <f t="shared" ca="1" si="83"/>
        <v>0</v>
      </c>
      <c r="X48" s="243"/>
      <c r="Y48" s="242">
        <f t="shared" ca="1" si="88"/>
        <v>15</v>
      </c>
      <c r="Z48" s="136">
        <f t="shared" ca="1" si="88"/>
        <v>0</v>
      </c>
      <c r="AA48" s="136">
        <f t="shared" ca="1" si="89"/>
        <v>0</v>
      </c>
      <c r="AB48" s="136">
        <f t="shared" ca="1" si="89"/>
        <v>0</v>
      </c>
      <c r="AC48" s="136">
        <f t="shared" ca="1" si="89"/>
        <v>0</v>
      </c>
      <c r="AD48" s="136">
        <f t="shared" ca="1" si="89"/>
        <v>0</v>
      </c>
      <c r="AE48" s="243"/>
      <c r="AH48" s="2" t="str">
        <f t="shared" si="77"/>
        <v/>
      </c>
      <c r="AI48" s="2" t="str">
        <f t="shared" si="78"/>
        <v/>
      </c>
      <c r="AJ48" s="2" t="str">
        <f t="shared" si="63"/>
        <v/>
      </c>
      <c r="AK48" s="2" t="str">
        <f t="shared" si="42"/>
        <v/>
      </c>
      <c r="AL48" s="2" t="str">
        <f t="shared" si="43"/>
        <v/>
      </c>
      <c r="AM48" s="2" t="str">
        <f t="shared" si="44"/>
        <v/>
      </c>
      <c r="AN48" s="2" t="str">
        <f t="shared" si="45"/>
        <v/>
      </c>
      <c r="AO48" s="2" t="str">
        <f t="shared" si="79"/>
        <v/>
      </c>
      <c r="AP48" s="2" t="str">
        <f t="shared" si="80"/>
        <v/>
      </c>
      <c r="AQ48" s="2" t="str">
        <f t="shared" si="64"/>
        <v/>
      </c>
      <c r="AR48" s="2" t="str">
        <f t="shared" si="48"/>
        <v/>
      </c>
      <c r="AS48" s="2" t="str">
        <f t="shared" si="49"/>
        <v/>
      </c>
      <c r="AT48" s="2" t="str">
        <f t="shared" si="50"/>
        <v/>
      </c>
      <c r="AU48" s="2" t="str">
        <f t="shared" si="51"/>
        <v/>
      </c>
      <c r="AV48" s="2" t="str">
        <f t="shared" si="52"/>
        <v xml:space="preserve"> </v>
      </c>
      <c r="AW48" s="2" t="str">
        <f t="shared" si="16"/>
        <v xml:space="preserve"> </v>
      </c>
      <c r="AX48" s="2" t="str">
        <f t="shared" si="17"/>
        <v xml:space="preserve"> </v>
      </c>
      <c r="AY48" s="2" t="str">
        <f t="shared" si="18"/>
        <v xml:space="preserve"> </v>
      </c>
      <c r="AZ48" s="2"/>
      <c r="BA48" s="2" t="str">
        <f t="shared" si="53"/>
        <v/>
      </c>
      <c r="BB48" s="2" t="str">
        <f t="shared" si="54"/>
        <v/>
      </c>
      <c r="BC48" s="2" t="str">
        <f t="shared" si="55"/>
        <v/>
      </c>
      <c r="BD48" s="2" t="str">
        <f t="shared" si="56"/>
        <v/>
      </c>
      <c r="BH48" s="11" t="str">
        <f t="shared" si="81"/>
        <v/>
      </c>
      <c r="BI48" s="13" t="str">
        <f t="shared" si="82"/>
        <v/>
      </c>
      <c r="BJ48" s="4" t="str">
        <f t="shared" si="96"/>
        <v/>
      </c>
      <c r="BK48" s="4" t="str">
        <f t="shared" si="97"/>
        <v/>
      </c>
      <c r="BL48" s="4" t="str">
        <f t="shared" si="98"/>
        <v/>
      </c>
      <c r="BM48" s="7" t="str">
        <f t="shared" si="57"/>
        <v/>
      </c>
      <c r="BN48" s="7" t="str">
        <f t="shared" si="99"/>
        <v/>
      </c>
      <c r="BO48" s="7" t="str">
        <f t="shared" si="76"/>
        <v/>
      </c>
      <c r="BP48" s="7" t="str">
        <f t="shared" si="100"/>
        <v/>
      </c>
      <c r="BQ48" s="7" t="str">
        <f t="shared" si="101"/>
        <v/>
      </c>
      <c r="BR48" s="7" t="str">
        <f t="shared" si="102"/>
        <v/>
      </c>
      <c r="BS48" s="7" t="str">
        <f t="shared" si="59"/>
        <v/>
      </c>
      <c r="BT48" s="7" t="str">
        <f t="shared" si="60"/>
        <v/>
      </c>
      <c r="BU48" s="3" t="str">
        <f t="shared" si="103"/>
        <v/>
      </c>
      <c r="BV48" s="4" t="str">
        <f t="shared" si="104"/>
        <v/>
      </c>
      <c r="BW48" s="4" t="str">
        <f t="shared" si="105"/>
        <v/>
      </c>
      <c r="BX48" s="5" t="str">
        <f t="shared" si="106"/>
        <v/>
      </c>
      <c r="BY48" s="3" t="str">
        <f t="shared" si="107"/>
        <v/>
      </c>
      <c r="BZ48" s="5" t="str">
        <f t="shared" si="108"/>
        <v/>
      </c>
      <c r="CA48" s="7" t="str">
        <f t="shared" si="32"/>
        <v/>
      </c>
      <c r="CB48" s="7" t="str">
        <f t="shared" si="61"/>
        <v/>
      </c>
      <c r="CC48" s="7" t="str">
        <f t="shared" si="109"/>
        <v/>
      </c>
      <c r="CD48" s="7" t="str">
        <f t="shared" si="110"/>
        <v/>
      </c>
      <c r="CE48" s="7" t="str">
        <f t="shared" si="111"/>
        <v/>
      </c>
      <c r="CF48" s="7" t="str">
        <f t="shared" si="62"/>
        <v/>
      </c>
      <c r="CG48" s="7" t="str">
        <f t="shared" si="112"/>
        <v/>
      </c>
      <c r="CH48" s="7" t="str">
        <f t="shared" si="113"/>
        <v/>
      </c>
      <c r="CI48" s="4"/>
      <c r="CJ48" s="4" t="str">
        <f t="shared" si="38"/>
        <v/>
      </c>
      <c r="CK48" s="5" t="str">
        <f t="shared" si="114"/>
        <v/>
      </c>
      <c r="CL48" s="1" t="str">
        <f t="shared" si="67"/>
        <v/>
      </c>
      <c r="CM48" s="150" t="str">
        <f t="shared" si="68"/>
        <v/>
      </c>
      <c r="CN48" s="150" t="str">
        <f t="shared" si="69"/>
        <v/>
      </c>
      <c r="CO48" s="7" t="str">
        <f t="shared" si="70"/>
        <v/>
      </c>
      <c r="CP48" s="7"/>
      <c r="CQ48" s="7" t="str">
        <f t="shared" si="71"/>
        <v/>
      </c>
      <c r="CR48" s="7" t="str">
        <f t="shared" si="72"/>
        <v/>
      </c>
      <c r="CS48" s="7" t="str">
        <f t="shared" si="73"/>
        <v/>
      </c>
      <c r="CT48" s="7" t="str">
        <f t="shared" si="74"/>
        <v/>
      </c>
      <c r="CU48" s="7"/>
      <c r="CV48" s="7" t="str">
        <f t="shared" si="75"/>
        <v/>
      </c>
    </row>
    <row r="49" spans="1:100" ht="17.25" customHeight="1" x14ac:dyDescent="0.2">
      <c r="A49" s="8">
        <v>40</v>
      </c>
      <c r="B49" s="134"/>
      <c r="C49" s="41"/>
      <c r="D49" s="132"/>
      <c r="E49" s="39"/>
      <c r="F49" s="43"/>
      <c r="G49" s="132"/>
      <c r="H49" s="154"/>
      <c r="I49" s="16" t="str">
        <f t="shared" si="90"/>
        <v/>
      </c>
      <c r="J49" s="15" t="str">
        <f t="shared" si="91"/>
        <v/>
      </c>
      <c r="K49" s="15" t="str">
        <f>IF(BH49="1",COUNTIF(BH$10:BH49,"1"),"")</f>
        <v/>
      </c>
      <c r="L49" s="15" t="str">
        <f t="shared" si="92"/>
        <v/>
      </c>
      <c r="M49" s="15" t="str">
        <f t="shared" si="93"/>
        <v/>
      </c>
      <c r="N49" s="15" t="str">
        <f>IF(BI49="1",COUNTIF(BI$10:BI49,"1"),"")</f>
        <v/>
      </c>
      <c r="O49" s="15" t="str">
        <f t="shared" si="94"/>
        <v/>
      </c>
      <c r="P49" s="17" t="str">
        <f t="shared" si="95"/>
        <v/>
      </c>
      <c r="Q49" s="1"/>
      <c r="R49" s="242">
        <f t="shared" ca="1" si="87"/>
        <v>16</v>
      </c>
      <c r="S49" s="136">
        <f t="shared" ca="1" si="87"/>
        <v>0</v>
      </c>
      <c r="T49" s="136">
        <f t="shared" ca="1" si="83"/>
        <v>0</v>
      </c>
      <c r="U49" s="136">
        <f t="shared" ca="1" si="83"/>
        <v>0</v>
      </c>
      <c r="V49" s="136">
        <f t="shared" ca="1" si="83"/>
        <v>0</v>
      </c>
      <c r="W49" s="136">
        <f t="shared" ca="1" si="83"/>
        <v>0</v>
      </c>
      <c r="X49" s="243"/>
      <c r="Y49" s="242">
        <f t="shared" ca="1" si="88"/>
        <v>16</v>
      </c>
      <c r="Z49" s="136">
        <f t="shared" ca="1" si="88"/>
        <v>0</v>
      </c>
      <c r="AA49" s="136">
        <f t="shared" ca="1" si="89"/>
        <v>0</v>
      </c>
      <c r="AB49" s="136">
        <f t="shared" ca="1" si="89"/>
        <v>0</v>
      </c>
      <c r="AC49" s="136">
        <f t="shared" ca="1" si="89"/>
        <v>0</v>
      </c>
      <c r="AD49" s="136">
        <f t="shared" ca="1" si="89"/>
        <v>0</v>
      </c>
      <c r="AE49" s="243"/>
      <c r="AH49" s="2" t="str">
        <f t="shared" si="77"/>
        <v/>
      </c>
      <c r="AI49" s="2" t="str">
        <f t="shared" si="78"/>
        <v/>
      </c>
      <c r="AJ49" s="2" t="str">
        <f t="shared" si="63"/>
        <v/>
      </c>
      <c r="AK49" s="2" t="str">
        <f t="shared" si="42"/>
        <v/>
      </c>
      <c r="AL49" s="2" t="str">
        <f t="shared" si="43"/>
        <v/>
      </c>
      <c r="AM49" s="2" t="str">
        <f t="shared" si="44"/>
        <v/>
      </c>
      <c r="AN49" s="2" t="str">
        <f t="shared" si="45"/>
        <v/>
      </c>
      <c r="AO49" s="2" t="str">
        <f t="shared" si="79"/>
        <v/>
      </c>
      <c r="AP49" s="2" t="str">
        <f t="shared" si="80"/>
        <v/>
      </c>
      <c r="AQ49" s="2" t="str">
        <f t="shared" si="64"/>
        <v/>
      </c>
      <c r="AR49" s="2" t="str">
        <f t="shared" si="48"/>
        <v/>
      </c>
      <c r="AS49" s="2" t="str">
        <f t="shared" si="49"/>
        <v/>
      </c>
      <c r="AT49" s="2" t="str">
        <f t="shared" si="50"/>
        <v/>
      </c>
      <c r="AU49" s="2" t="str">
        <f t="shared" si="51"/>
        <v/>
      </c>
      <c r="AV49" s="2" t="str">
        <f t="shared" si="52"/>
        <v xml:space="preserve"> </v>
      </c>
      <c r="AW49" s="2" t="str">
        <f t="shared" si="16"/>
        <v xml:space="preserve"> </v>
      </c>
      <c r="AX49" s="2" t="str">
        <f t="shared" si="17"/>
        <v xml:space="preserve"> </v>
      </c>
      <c r="AY49" s="2" t="str">
        <f t="shared" si="18"/>
        <v xml:space="preserve"> </v>
      </c>
      <c r="AZ49" s="2"/>
      <c r="BA49" s="2" t="str">
        <f t="shared" si="53"/>
        <v/>
      </c>
      <c r="BB49" s="2" t="str">
        <f t="shared" si="54"/>
        <v/>
      </c>
      <c r="BC49" s="2" t="str">
        <f t="shared" si="55"/>
        <v/>
      </c>
      <c r="BD49" s="2" t="str">
        <f t="shared" si="56"/>
        <v/>
      </c>
      <c r="BH49" s="11" t="str">
        <f t="shared" si="81"/>
        <v/>
      </c>
      <c r="BI49" s="13" t="str">
        <f t="shared" si="82"/>
        <v/>
      </c>
      <c r="BJ49" s="4" t="str">
        <f t="shared" si="96"/>
        <v/>
      </c>
      <c r="BK49" s="4" t="str">
        <f t="shared" si="97"/>
        <v/>
      </c>
      <c r="BL49" s="4" t="str">
        <f t="shared" si="98"/>
        <v/>
      </c>
      <c r="BM49" s="7" t="str">
        <f t="shared" si="57"/>
        <v/>
      </c>
      <c r="BN49" s="7" t="str">
        <f t="shared" si="99"/>
        <v/>
      </c>
      <c r="BO49" s="7" t="str">
        <f t="shared" si="76"/>
        <v/>
      </c>
      <c r="BP49" s="7" t="str">
        <f t="shared" si="100"/>
        <v/>
      </c>
      <c r="BQ49" s="7" t="str">
        <f t="shared" si="101"/>
        <v/>
      </c>
      <c r="BR49" s="7" t="str">
        <f t="shared" si="102"/>
        <v/>
      </c>
      <c r="BS49" s="7" t="str">
        <f t="shared" si="59"/>
        <v/>
      </c>
      <c r="BT49" s="7" t="str">
        <f t="shared" si="60"/>
        <v/>
      </c>
      <c r="BU49" s="3" t="str">
        <f t="shared" si="103"/>
        <v/>
      </c>
      <c r="BV49" s="4" t="str">
        <f t="shared" si="104"/>
        <v/>
      </c>
      <c r="BW49" s="4" t="str">
        <f t="shared" si="105"/>
        <v/>
      </c>
      <c r="BX49" s="5" t="str">
        <f t="shared" si="106"/>
        <v/>
      </c>
      <c r="BY49" s="3" t="str">
        <f t="shared" si="107"/>
        <v/>
      </c>
      <c r="BZ49" s="5" t="str">
        <f t="shared" si="108"/>
        <v/>
      </c>
      <c r="CA49" s="7" t="str">
        <f t="shared" si="32"/>
        <v/>
      </c>
      <c r="CB49" s="7" t="str">
        <f t="shared" si="61"/>
        <v/>
      </c>
      <c r="CC49" s="7" t="str">
        <f t="shared" si="109"/>
        <v/>
      </c>
      <c r="CD49" s="7" t="str">
        <f t="shared" si="110"/>
        <v/>
      </c>
      <c r="CE49" s="7" t="str">
        <f t="shared" si="111"/>
        <v/>
      </c>
      <c r="CF49" s="7" t="str">
        <f t="shared" si="62"/>
        <v/>
      </c>
      <c r="CG49" s="7" t="str">
        <f t="shared" si="112"/>
        <v/>
      </c>
      <c r="CH49" s="7" t="str">
        <f t="shared" si="113"/>
        <v/>
      </c>
      <c r="CI49" s="4"/>
      <c r="CJ49" s="4" t="str">
        <f t="shared" si="38"/>
        <v/>
      </c>
      <c r="CK49" s="5" t="str">
        <f t="shared" si="114"/>
        <v/>
      </c>
      <c r="CL49" s="1" t="str">
        <f t="shared" si="67"/>
        <v/>
      </c>
      <c r="CM49" s="150" t="str">
        <f t="shared" si="68"/>
        <v/>
      </c>
      <c r="CN49" s="150" t="str">
        <f t="shared" si="69"/>
        <v/>
      </c>
      <c r="CO49" s="7" t="str">
        <f t="shared" si="70"/>
        <v/>
      </c>
      <c r="CP49" s="7"/>
      <c r="CQ49" s="7" t="str">
        <f t="shared" si="71"/>
        <v/>
      </c>
      <c r="CR49" s="7" t="str">
        <f t="shared" si="72"/>
        <v/>
      </c>
      <c r="CS49" s="7" t="str">
        <f t="shared" si="73"/>
        <v/>
      </c>
      <c r="CT49" s="7" t="str">
        <f t="shared" si="74"/>
        <v/>
      </c>
      <c r="CU49" s="7"/>
      <c r="CV49" s="7" t="str">
        <f t="shared" si="75"/>
        <v/>
      </c>
    </row>
    <row r="50" spans="1:100" ht="17.25" customHeight="1" x14ac:dyDescent="0.2">
      <c r="A50" s="8">
        <v>41</v>
      </c>
      <c r="B50" s="134"/>
      <c r="C50" s="41"/>
      <c r="D50" s="132"/>
      <c r="E50" s="39"/>
      <c r="F50" s="43"/>
      <c r="G50" s="132"/>
      <c r="H50" s="154"/>
      <c r="I50" s="16" t="str">
        <f t="shared" si="90"/>
        <v/>
      </c>
      <c r="J50" s="15" t="str">
        <f t="shared" si="91"/>
        <v/>
      </c>
      <c r="K50" s="15" t="str">
        <f>IF(BH50="1",COUNTIF(BH$10:BH50,"1"),"")</f>
        <v/>
      </c>
      <c r="L50" s="15" t="str">
        <f t="shared" si="92"/>
        <v/>
      </c>
      <c r="M50" s="15" t="str">
        <f t="shared" si="93"/>
        <v/>
      </c>
      <c r="N50" s="15" t="str">
        <f>IF(BI50="1",COUNTIF(BI$10:BI50,"1"),"")</f>
        <v/>
      </c>
      <c r="O50" s="15" t="str">
        <f t="shared" si="94"/>
        <v/>
      </c>
      <c r="P50" s="17" t="str">
        <f t="shared" si="95"/>
        <v/>
      </c>
      <c r="Q50" s="1"/>
      <c r="R50" s="251" t="str">
        <f t="shared" si="87"/>
        <v>A</v>
      </c>
      <c r="S50" s="437">
        <f t="shared" ca="1" si="87"/>
        <v>0</v>
      </c>
      <c r="T50" s="136">
        <f t="shared" si="87"/>
        <v>0</v>
      </c>
      <c r="U50" s="136">
        <f t="shared" si="87"/>
        <v>0</v>
      </c>
      <c r="V50" s="136">
        <f t="shared" si="87"/>
        <v>0</v>
      </c>
      <c r="W50" s="136">
        <f t="shared" si="87"/>
        <v>0</v>
      </c>
      <c r="X50" s="243"/>
      <c r="Y50" s="251" t="str">
        <f t="shared" si="88"/>
        <v>A</v>
      </c>
      <c r="Z50" s="437">
        <f t="shared" ca="1" si="88"/>
        <v>0</v>
      </c>
      <c r="AA50" s="136">
        <f t="shared" si="89"/>
        <v>0</v>
      </c>
      <c r="AB50" s="136">
        <f t="shared" si="89"/>
        <v>0</v>
      </c>
      <c r="AC50" s="136">
        <f t="shared" si="89"/>
        <v>0</v>
      </c>
      <c r="AD50" s="136">
        <f t="shared" si="89"/>
        <v>0</v>
      </c>
      <c r="AE50" s="243"/>
      <c r="AH50" s="2" t="str">
        <f t="shared" si="77"/>
        <v/>
      </c>
      <c r="AI50" s="2" t="str">
        <f t="shared" si="78"/>
        <v/>
      </c>
      <c r="AJ50" s="2" t="str">
        <f t="shared" si="63"/>
        <v/>
      </c>
      <c r="AK50" s="2" t="str">
        <f t="shared" si="42"/>
        <v/>
      </c>
      <c r="AL50" s="2" t="str">
        <f t="shared" si="43"/>
        <v/>
      </c>
      <c r="AM50" s="2" t="str">
        <f t="shared" si="44"/>
        <v/>
      </c>
      <c r="AN50" s="2" t="str">
        <f t="shared" si="45"/>
        <v/>
      </c>
      <c r="AO50" s="2" t="str">
        <f t="shared" si="79"/>
        <v/>
      </c>
      <c r="AP50" s="2" t="str">
        <f t="shared" si="80"/>
        <v/>
      </c>
      <c r="AQ50" s="2" t="str">
        <f t="shared" si="64"/>
        <v/>
      </c>
      <c r="AR50" s="2" t="str">
        <f t="shared" si="48"/>
        <v/>
      </c>
      <c r="AS50" s="2" t="str">
        <f t="shared" si="49"/>
        <v/>
      </c>
      <c r="AT50" s="2" t="str">
        <f t="shared" si="50"/>
        <v/>
      </c>
      <c r="AU50" s="2" t="str">
        <f t="shared" si="51"/>
        <v/>
      </c>
      <c r="AV50" s="2" t="str">
        <f t="shared" si="52"/>
        <v xml:space="preserve"> </v>
      </c>
      <c r="AW50" s="2" t="str">
        <f t="shared" si="16"/>
        <v xml:space="preserve"> </v>
      </c>
      <c r="AX50" s="2" t="str">
        <f t="shared" si="17"/>
        <v xml:space="preserve"> </v>
      </c>
      <c r="AY50" s="2" t="str">
        <f t="shared" si="18"/>
        <v xml:space="preserve"> </v>
      </c>
      <c r="AZ50" s="2"/>
      <c r="BA50" s="2" t="str">
        <f t="shared" si="53"/>
        <v/>
      </c>
      <c r="BB50" s="2" t="str">
        <f t="shared" si="54"/>
        <v/>
      </c>
      <c r="BC50" s="2" t="str">
        <f t="shared" si="55"/>
        <v/>
      </c>
      <c r="BD50" s="2" t="str">
        <f t="shared" si="56"/>
        <v/>
      </c>
      <c r="BE50" s="2"/>
      <c r="BH50" s="11" t="str">
        <f t="shared" si="81"/>
        <v/>
      </c>
      <c r="BI50" s="13" t="str">
        <f t="shared" si="82"/>
        <v/>
      </c>
      <c r="BJ50" s="4" t="str">
        <f t="shared" si="96"/>
        <v/>
      </c>
      <c r="BK50" s="4" t="str">
        <f t="shared" si="97"/>
        <v/>
      </c>
      <c r="BL50" s="4" t="str">
        <f t="shared" si="98"/>
        <v/>
      </c>
      <c r="BM50" s="7" t="str">
        <f t="shared" si="57"/>
        <v/>
      </c>
      <c r="BN50" s="7" t="str">
        <f t="shared" si="99"/>
        <v/>
      </c>
      <c r="BO50" s="7" t="str">
        <f t="shared" si="76"/>
        <v/>
      </c>
      <c r="BP50" s="7" t="str">
        <f t="shared" si="100"/>
        <v/>
      </c>
      <c r="BQ50" s="7" t="str">
        <f t="shared" si="101"/>
        <v/>
      </c>
      <c r="BR50" s="7" t="str">
        <f t="shared" si="102"/>
        <v/>
      </c>
      <c r="BS50" s="7" t="str">
        <f t="shared" si="59"/>
        <v/>
      </c>
      <c r="BT50" s="7" t="str">
        <f t="shared" si="60"/>
        <v/>
      </c>
      <c r="BU50" s="3" t="str">
        <f t="shared" si="103"/>
        <v/>
      </c>
      <c r="BV50" s="4" t="str">
        <f t="shared" si="104"/>
        <v/>
      </c>
      <c r="BW50" s="4" t="str">
        <f t="shared" si="105"/>
        <v/>
      </c>
      <c r="BX50" s="5" t="str">
        <f t="shared" si="106"/>
        <v/>
      </c>
      <c r="BY50" s="3" t="str">
        <f t="shared" si="107"/>
        <v/>
      </c>
      <c r="BZ50" s="5" t="str">
        <f t="shared" si="108"/>
        <v/>
      </c>
      <c r="CA50" s="7" t="str">
        <f t="shared" si="32"/>
        <v/>
      </c>
      <c r="CB50" s="7" t="str">
        <f t="shared" si="61"/>
        <v/>
      </c>
      <c r="CC50" s="7" t="str">
        <f t="shared" si="109"/>
        <v/>
      </c>
      <c r="CD50" s="7" t="str">
        <f t="shared" si="110"/>
        <v/>
      </c>
      <c r="CE50" s="7" t="str">
        <f t="shared" si="111"/>
        <v/>
      </c>
      <c r="CF50" s="7" t="str">
        <f t="shared" si="62"/>
        <v/>
      </c>
      <c r="CG50" s="7" t="str">
        <f t="shared" si="112"/>
        <v/>
      </c>
      <c r="CH50" s="7" t="str">
        <f t="shared" si="113"/>
        <v/>
      </c>
      <c r="CI50" s="4"/>
      <c r="CJ50" s="4" t="str">
        <f t="shared" si="38"/>
        <v/>
      </c>
      <c r="CK50" s="5" t="str">
        <f t="shared" si="114"/>
        <v/>
      </c>
      <c r="CL50" s="1" t="str">
        <f t="shared" si="67"/>
        <v/>
      </c>
      <c r="CM50" s="150" t="str">
        <f t="shared" si="68"/>
        <v/>
      </c>
      <c r="CN50" s="150" t="str">
        <f t="shared" si="69"/>
        <v/>
      </c>
      <c r="CO50" s="7" t="str">
        <f t="shared" si="70"/>
        <v/>
      </c>
      <c r="CP50" s="7"/>
      <c r="CQ50" s="7" t="str">
        <f t="shared" si="71"/>
        <v/>
      </c>
      <c r="CR50" s="7" t="str">
        <f t="shared" si="72"/>
        <v/>
      </c>
      <c r="CS50" s="7" t="str">
        <f t="shared" si="73"/>
        <v/>
      </c>
      <c r="CT50" s="7" t="str">
        <f t="shared" si="74"/>
        <v/>
      </c>
      <c r="CU50" s="7"/>
      <c r="CV50" s="7" t="str">
        <f t="shared" si="75"/>
        <v/>
      </c>
    </row>
    <row r="51" spans="1:100" ht="17.25" customHeight="1" x14ac:dyDescent="0.2">
      <c r="A51" s="8">
        <v>42</v>
      </c>
      <c r="B51" s="134"/>
      <c r="C51" s="41"/>
      <c r="D51" s="132"/>
      <c r="E51" s="39"/>
      <c r="F51" s="43"/>
      <c r="G51" s="132"/>
      <c r="H51" s="154"/>
      <c r="I51" s="16" t="str">
        <f t="shared" si="90"/>
        <v/>
      </c>
      <c r="J51" s="15" t="str">
        <f t="shared" si="91"/>
        <v/>
      </c>
      <c r="K51" s="15" t="str">
        <f>IF(BH51="1",COUNTIF(BH$10:BH51,"1"),"")</f>
        <v/>
      </c>
      <c r="L51" s="15" t="str">
        <f t="shared" si="92"/>
        <v/>
      </c>
      <c r="M51" s="15" t="str">
        <f t="shared" si="93"/>
        <v/>
      </c>
      <c r="N51" s="15" t="str">
        <f>IF(BI51="1",COUNTIF(BI$10:BI51,"1"),"")</f>
        <v/>
      </c>
      <c r="O51" s="15" t="str">
        <f t="shared" si="94"/>
        <v/>
      </c>
      <c r="P51" s="17" t="str">
        <f t="shared" si="95"/>
        <v/>
      </c>
      <c r="Q51" s="1"/>
      <c r="R51" s="251" t="str">
        <f>R27</f>
        <v>B</v>
      </c>
      <c r="S51" s="437"/>
      <c r="T51" s="136">
        <f t="shared" si="87"/>
        <v>0</v>
      </c>
      <c r="U51" s="136">
        <f t="shared" si="87"/>
        <v>0</v>
      </c>
      <c r="V51" s="136">
        <f t="shared" si="87"/>
        <v>0</v>
      </c>
      <c r="W51" s="136">
        <f t="shared" si="87"/>
        <v>0</v>
      </c>
      <c r="X51" s="243"/>
      <c r="Y51" s="251" t="str">
        <f>Y27</f>
        <v>B</v>
      </c>
      <c r="Z51" s="437"/>
      <c r="AA51" s="136">
        <f t="shared" si="89"/>
        <v>0</v>
      </c>
      <c r="AB51" s="136">
        <f t="shared" si="89"/>
        <v>0</v>
      </c>
      <c r="AC51" s="136">
        <f t="shared" si="89"/>
        <v>0</v>
      </c>
      <c r="AD51" s="136">
        <f t="shared" si="89"/>
        <v>0</v>
      </c>
      <c r="AE51" s="243"/>
      <c r="AH51" s="2" t="str">
        <f t="shared" si="77"/>
        <v/>
      </c>
      <c r="AI51" s="2" t="str">
        <f t="shared" si="78"/>
        <v/>
      </c>
      <c r="AJ51" s="2" t="str">
        <f t="shared" si="63"/>
        <v/>
      </c>
      <c r="AK51" s="2" t="str">
        <f t="shared" si="42"/>
        <v/>
      </c>
      <c r="AL51" s="2" t="str">
        <f t="shared" si="43"/>
        <v/>
      </c>
      <c r="AM51" s="2" t="str">
        <f t="shared" si="44"/>
        <v/>
      </c>
      <c r="AN51" s="2" t="str">
        <f t="shared" si="45"/>
        <v/>
      </c>
      <c r="AO51" s="2" t="str">
        <f t="shared" si="79"/>
        <v/>
      </c>
      <c r="AP51" s="2" t="str">
        <f t="shared" si="80"/>
        <v/>
      </c>
      <c r="AQ51" s="2" t="str">
        <f t="shared" si="64"/>
        <v/>
      </c>
      <c r="AR51" s="2" t="str">
        <f t="shared" si="48"/>
        <v/>
      </c>
      <c r="AS51" s="2" t="str">
        <f t="shared" si="49"/>
        <v/>
      </c>
      <c r="AT51" s="2" t="str">
        <f t="shared" si="50"/>
        <v/>
      </c>
      <c r="AU51" s="2" t="str">
        <f t="shared" si="51"/>
        <v/>
      </c>
      <c r="AV51" s="2" t="str">
        <f t="shared" si="52"/>
        <v xml:space="preserve"> </v>
      </c>
      <c r="AW51" s="2" t="str">
        <f t="shared" si="16"/>
        <v xml:space="preserve"> </v>
      </c>
      <c r="AX51" s="2" t="str">
        <f t="shared" si="17"/>
        <v xml:space="preserve"> </v>
      </c>
      <c r="AY51" s="2" t="str">
        <f t="shared" si="18"/>
        <v xml:space="preserve"> </v>
      </c>
      <c r="AZ51" s="2"/>
      <c r="BA51" s="2" t="str">
        <f t="shared" si="53"/>
        <v/>
      </c>
      <c r="BB51" s="2" t="str">
        <f t="shared" si="54"/>
        <v/>
      </c>
      <c r="BC51" s="2" t="str">
        <f t="shared" si="55"/>
        <v/>
      </c>
      <c r="BD51" s="2" t="str">
        <f t="shared" si="56"/>
        <v/>
      </c>
      <c r="BH51" s="11" t="str">
        <f t="shared" si="81"/>
        <v/>
      </c>
      <c r="BI51" s="13" t="str">
        <f t="shared" si="82"/>
        <v/>
      </c>
      <c r="BJ51" s="4" t="str">
        <f t="shared" si="96"/>
        <v/>
      </c>
      <c r="BK51" s="4" t="str">
        <f t="shared" si="97"/>
        <v/>
      </c>
      <c r="BL51" s="4" t="str">
        <f t="shared" si="98"/>
        <v/>
      </c>
      <c r="BM51" s="7" t="str">
        <f t="shared" si="57"/>
        <v/>
      </c>
      <c r="BN51" s="7" t="str">
        <f t="shared" si="99"/>
        <v/>
      </c>
      <c r="BO51" s="7" t="str">
        <f t="shared" si="76"/>
        <v/>
      </c>
      <c r="BP51" s="7" t="str">
        <f t="shared" si="100"/>
        <v/>
      </c>
      <c r="BQ51" s="7" t="str">
        <f t="shared" si="101"/>
        <v/>
      </c>
      <c r="BR51" s="7" t="str">
        <f t="shared" si="102"/>
        <v/>
      </c>
      <c r="BS51" s="7" t="str">
        <f t="shared" si="59"/>
        <v/>
      </c>
      <c r="BT51" s="7" t="str">
        <f t="shared" si="60"/>
        <v/>
      </c>
      <c r="BU51" s="3" t="str">
        <f t="shared" si="103"/>
        <v/>
      </c>
      <c r="BV51" s="4" t="str">
        <f t="shared" si="104"/>
        <v/>
      </c>
      <c r="BW51" s="4" t="str">
        <f t="shared" si="105"/>
        <v/>
      </c>
      <c r="BX51" s="5" t="str">
        <f t="shared" si="106"/>
        <v/>
      </c>
      <c r="BY51" s="3" t="str">
        <f t="shared" si="107"/>
        <v/>
      </c>
      <c r="BZ51" s="5" t="str">
        <f t="shared" si="108"/>
        <v/>
      </c>
      <c r="CA51" s="7" t="str">
        <f t="shared" si="32"/>
        <v/>
      </c>
      <c r="CB51" s="7" t="str">
        <f t="shared" si="61"/>
        <v/>
      </c>
      <c r="CC51" s="7" t="str">
        <f t="shared" si="109"/>
        <v/>
      </c>
      <c r="CD51" s="7" t="str">
        <f t="shared" si="110"/>
        <v/>
      </c>
      <c r="CE51" s="7" t="str">
        <f t="shared" si="111"/>
        <v/>
      </c>
      <c r="CF51" s="7" t="str">
        <f t="shared" si="62"/>
        <v/>
      </c>
      <c r="CG51" s="7" t="str">
        <f t="shared" si="112"/>
        <v/>
      </c>
      <c r="CH51" s="7" t="str">
        <f t="shared" si="113"/>
        <v/>
      </c>
      <c r="CI51" s="4"/>
      <c r="CJ51" s="4" t="str">
        <f t="shared" si="38"/>
        <v/>
      </c>
      <c r="CK51" s="5" t="str">
        <f t="shared" si="114"/>
        <v/>
      </c>
      <c r="CL51" s="1" t="str">
        <f t="shared" si="67"/>
        <v/>
      </c>
      <c r="CM51" s="150" t="str">
        <f t="shared" si="68"/>
        <v/>
      </c>
      <c r="CN51" s="150" t="str">
        <f t="shared" si="69"/>
        <v/>
      </c>
      <c r="CO51" s="7" t="str">
        <f t="shared" si="70"/>
        <v/>
      </c>
      <c r="CP51" s="7"/>
      <c r="CQ51" s="7" t="str">
        <f t="shared" si="71"/>
        <v/>
      </c>
      <c r="CR51" s="7" t="str">
        <f t="shared" si="72"/>
        <v/>
      </c>
      <c r="CS51" s="7" t="str">
        <f t="shared" si="73"/>
        <v/>
      </c>
      <c r="CT51" s="7" t="str">
        <f t="shared" si="74"/>
        <v/>
      </c>
      <c r="CU51" s="7"/>
      <c r="CV51" s="7" t="str">
        <f t="shared" si="75"/>
        <v/>
      </c>
    </row>
    <row r="52" spans="1:100" ht="17.25" customHeight="1" x14ac:dyDescent="0.2">
      <c r="A52" s="8">
        <v>43</v>
      </c>
      <c r="B52" s="134"/>
      <c r="C52" s="41"/>
      <c r="D52" s="132"/>
      <c r="E52" s="39"/>
      <c r="F52" s="43"/>
      <c r="G52" s="132"/>
      <c r="H52" s="154"/>
      <c r="I52" s="16" t="str">
        <f t="shared" si="90"/>
        <v/>
      </c>
      <c r="J52" s="15" t="str">
        <f t="shared" si="91"/>
        <v/>
      </c>
      <c r="K52" s="15" t="str">
        <f>IF(BH52="1",COUNTIF(BH$10:BH52,"1"),"")</f>
        <v/>
      </c>
      <c r="L52" s="15" t="str">
        <f t="shared" si="92"/>
        <v/>
      </c>
      <c r="M52" s="15" t="str">
        <f t="shared" si="93"/>
        <v/>
      </c>
      <c r="N52" s="15" t="str">
        <f>IF(BI52="1",COUNTIF(BI$10:BI52,"1"),"")</f>
        <v/>
      </c>
      <c r="O52" s="15" t="str">
        <f t="shared" si="94"/>
        <v/>
      </c>
      <c r="P52" s="17" t="str">
        <f t="shared" si="95"/>
        <v/>
      </c>
      <c r="Q52" s="1"/>
      <c r="R52" s="251" t="str">
        <f>R28</f>
        <v>C</v>
      </c>
      <c r="S52" s="437"/>
      <c r="T52" s="136">
        <f t="shared" si="87"/>
        <v>0</v>
      </c>
      <c r="U52" s="136">
        <f t="shared" si="87"/>
        <v>0</v>
      </c>
      <c r="V52" s="136">
        <f t="shared" si="87"/>
        <v>0</v>
      </c>
      <c r="W52" s="136">
        <f t="shared" si="87"/>
        <v>0</v>
      </c>
      <c r="X52" s="243"/>
      <c r="Y52" s="251" t="str">
        <f>Y28</f>
        <v>C</v>
      </c>
      <c r="Z52" s="437"/>
      <c r="AA52" s="136">
        <f t="shared" si="89"/>
        <v>0</v>
      </c>
      <c r="AB52" s="136">
        <f t="shared" si="89"/>
        <v>0</v>
      </c>
      <c r="AC52" s="136">
        <f t="shared" si="89"/>
        <v>0</v>
      </c>
      <c r="AD52" s="136">
        <f t="shared" si="89"/>
        <v>0</v>
      </c>
      <c r="AE52" s="243"/>
      <c r="AH52" s="2" t="str">
        <f t="shared" si="77"/>
        <v/>
      </c>
      <c r="AI52" s="2" t="str">
        <f t="shared" si="78"/>
        <v/>
      </c>
      <c r="AJ52" s="2" t="str">
        <f t="shared" si="63"/>
        <v/>
      </c>
      <c r="AK52" s="2" t="str">
        <f t="shared" si="42"/>
        <v/>
      </c>
      <c r="AL52" s="2" t="str">
        <f t="shared" si="43"/>
        <v/>
      </c>
      <c r="AM52" s="2" t="str">
        <f t="shared" si="44"/>
        <v/>
      </c>
      <c r="AN52" s="2" t="str">
        <f t="shared" si="45"/>
        <v/>
      </c>
      <c r="AO52" s="2" t="str">
        <f t="shared" si="79"/>
        <v/>
      </c>
      <c r="AP52" s="2" t="str">
        <f t="shared" si="80"/>
        <v/>
      </c>
      <c r="AQ52" s="2" t="str">
        <f t="shared" si="64"/>
        <v/>
      </c>
      <c r="AR52" s="2" t="str">
        <f t="shared" si="48"/>
        <v/>
      </c>
      <c r="AS52" s="2" t="str">
        <f t="shared" si="49"/>
        <v/>
      </c>
      <c r="AT52" s="2" t="str">
        <f t="shared" si="50"/>
        <v/>
      </c>
      <c r="AU52" s="2" t="str">
        <f t="shared" si="51"/>
        <v/>
      </c>
      <c r="AV52" s="2" t="str">
        <f t="shared" si="52"/>
        <v xml:space="preserve"> </v>
      </c>
      <c r="AW52" s="2" t="str">
        <f t="shared" si="16"/>
        <v xml:space="preserve"> </v>
      </c>
      <c r="AX52" s="2" t="str">
        <f t="shared" si="17"/>
        <v xml:space="preserve"> </v>
      </c>
      <c r="AY52" s="2" t="str">
        <f t="shared" si="18"/>
        <v xml:space="preserve"> </v>
      </c>
      <c r="AZ52" s="2"/>
      <c r="BA52" s="2" t="str">
        <f t="shared" si="53"/>
        <v/>
      </c>
      <c r="BB52" s="2" t="str">
        <f t="shared" si="54"/>
        <v/>
      </c>
      <c r="BC52" s="2" t="str">
        <f t="shared" si="55"/>
        <v/>
      </c>
      <c r="BD52" s="2" t="str">
        <f t="shared" si="56"/>
        <v/>
      </c>
      <c r="BH52" s="11" t="str">
        <f t="shared" si="81"/>
        <v/>
      </c>
      <c r="BI52" s="13" t="str">
        <f t="shared" si="82"/>
        <v/>
      </c>
      <c r="BJ52" s="4" t="str">
        <f t="shared" si="96"/>
        <v/>
      </c>
      <c r="BK52" s="4" t="str">
        <f t="shared" si="97"/>
        <v/>
      </c>
      <c r="BL52" s="4" t="str">
        <f t="shared" si="98"/>
        <v/>
      </c>
      <c r="BM52" s="7" t="str">
        <f t="shared" si="57"/>
        <v/>
      </c>
      <c r="BN52" s="7" t="str">
        <f t="shared" si="99"/>
        <v/>
      </c>
      <c r="BO52" s="7" t="str">
        <f t="shared" si="76"/>
        <v/>
      </c>
      <c r="BP52" s="7" t="str">
        <f t="shared" si="100"/>
        <v/>
      </c>
      <c r="BQ52" s="7" t="str">
        <f t="shared" si="101"/>
        <v/>
      </c>
      <c r="BR52" s="7" t="str">
        <f t="shared" si="102"/>
        <v/>
      </c>
      <c r="BS52" s="7" t="str">
        <f t="shared" si="59"/>
        <v/>
      </c>
      <c r="BT52" s="7" t="str">
        <f t="shared" si="60"/>
        <v/>
      </c>
      <c r="BU52" s="3" t="str">
        <f t="shared" si="103"/>
        <v/>
      </c>
      <c r="BV52" s="4" t="str">
        <f t="shared" si="104"/>
        <v/>
      </c>
      <c r="BW52" s="4" t="str">
        <f t="shared" si="105"/>
        <v/>
      </c>
      <c r="BX52" s="5" t="str">
        <f t="shared" si="106"/>
        <v/>
      </c>
      <c r="BY52" s="3" t="str">
        <f t="shared" si="107"/>
        <v/>
      </c>
      <c r="BZ52" s="5" t="str">
        <f t="shared" si="108"/>
        <v/>
      </c>
      <c r="CA52" s="7" t="str">
        <f t="shared" si="32"/>
        <v/>
      </c>
      <c r="CB52" s="7" t="str">
        <f t="shared" si="61"/>
        <v/>
      </c>
      <c r="CC52" s="7" t="str">
        <f t="shared" si="109"/>
        <v/>
      </c>
      <c r="CD52" s="7" t="str">
        <f t="shared" si="110"/>
        <v/>
      </c>
      <c r="CE52" s="7" t="str">
        <f t="shared" si="111"/>
        <v/>
      </c>
      <c r="CF52" s="7" t="str">
        <f t="shared" si="62"/>
        <v/>
      </c>
      <c r="CG52" s="7" t="str">
        <f t="shared" si="112"/>
        <v/>
      </c>
      <c r="CH52" s="7" t="str">
        <f t="shared" si="113"/>
        <v/>
      </c>
      <c r="CI52" s="4"/>
      <c r="CJ52" s="4" t="str">
        <f t="shared" si="38"/>
        <v/>
      </c>
      <c r="CK52" s="5" t="str">
        <f t="shared" si="114"/>
        <v/>
      </c>
      <c r="CL52" s="1" t="str">
        <f t="shared" si="67"/>
        <v/>
      </c>
      <c r="CM52" s="150" t="str">
        <f t="shared" si="68"/>
        <v/>
      </c>
      <c r="CN52" s="150" t="str">
        <f t="shared" si="69"/>
        <v/>
      </c>
      <c r="CO52" s="7" t="str">
        <f t="shared" si="70"/>
        <v/>
      </c>
      <c r="CP52" s="7"/>
      <c r="CQ52" s="7" t="str">
        <f t="shared" si="71"/>
        <v/>
      </c>
      <c r="CR52" s="7" t="str">
        <f t="shared" si="72"/>
        <v/>
      </c>
      <c r="CS52" s="7" t="str">
        <f t="shared" si="73"/>
        <v/>
      </c>
      <c r="CT52" s="7" t="str">
        <f t="shared" si="74"/>
        <v/>
      </c>
      <c r="CU52" s="7"/>
      <c r="CV52" s="7" t="str">
        <f t="shared" si="75"/>
        <v/>
      </c>
    </row>
    <row r="53" spans="1:100" ht="17.25" customHeight="1" x14ac:dyDescent="0.2">
      <c r="A53" s="8">
        <v>44</v>
      </c>
      <c r="B53" s="134"/>
      <c r="C53" s="41"/>
      <c r="D53" s="132"/>
      <c r="E53" s="39"/>
      <c r="F53" s="43"/>
      <c r="G53" s="132"/>
      <c r="H53" s="154"/>
      <c r="I53" s="16" t="str">
        <f t="shared" si="90"/>
        <v/>
      </c>
      <c r="J53" s="15" t="str">
        <f t="shared" si="91"/>
        <v/>
      </c>
      <c r="K53" s="15" t="str">
        <f>IF(BH53="1",COUNTIF(BH$10:BH53,"1"),"")</f>
        <v/>
      </c>
      <c r="L53" s="15" t="str">
        <f t="shared" si="92"/>
        <v/>
      </c>
      <c r="M53" s="15" t="str">
        <f t="shared" si="93"/>
        <v/>
      </c>
      <c r="N53" s="15" t="str">
        <f>IF(BI53="1",COUNTIF(BI$10:BI53,"1"),"")</f>
        <v/>
      </c>
      <c r="O53" s="15" t="str">
        <f t="shared" si="94"/>
        <v/>
      </c>
      <c r="P53" s="17" t="str">
        <f t="shared" si="95"/>
        <v/>
      </c>
      <c r="Q53" s="1"/>
      <c r="R53" s="252" t="str">
        <f>R29</f>
        <v>D</v>
      </c>
      <c r="S53" s="438"/>
      <c r="T53" s="248">
        <f t="shared" si="87"/>
        <v>0</v>
      </c>
      <c r="U53" s="248">
        <f t="shared" si="87"/>
        <v>0</v>
      </c>
      <c r="V53" s="248">
        <f t="shared" si="87"/>
        <v>0</v>
      </c>
      <c r="W53" s="248">
        <f t="shared" si="87"/>
        <v>0</v>
      </c>
      <c r="X53" s="249"/>
      <c r="Y53" s="252" t="str">
        <f>Y29</f>
        <v>D</v>
      </c>
      <c r="Z53" s="438"/>
      <c r="AA53" s="248">
        <f t="shared" si="89"/>
        <v>0</v>
      </c>
      <c r="AB53" s="248">
        <f t="shared" si="89"/>
        <v>0</v>
      </c>
      <c r="AC53" s="248">
        <f t="shared" si="89"/>
        <v>0</v>
      </c>
      <c r="AD53" s="248">
        <f t="shared" si="89"/>
        <v>0</v>
      </c>
      <c r="AE53" s="250"/>
      <c r="AH53" s="2" t="str">
        <f t="shared" si="77"/>
        <v/>
      </c>
      <c r="AI53" s="2" t="str">
        <f t="shared" si="78"/>
        <v/>
      </c>
      <c r="AJ53" s="2" t="str">
        <f t="shared" si="63"/>
        <v/>
      </c>
      <c r="AK53" s="2" t="str">
        <f t="shared" si="42"/>
        <v/>
      </c>
      <c r="AL53" s="2" t="str">
        <f t="shared" si="43"/>
        <v/>
      </c>
      <c r="AM53" s="2" t="str">
        <f t="shared" si="44"/>
        <v/>
      </c>
      <c r="AN53" s="2" t="str">
        <f t="shared" si="45"/>
        <v/>
      </c>
      <c r="AO53" s="2" t="str">
        <f t="shared" si="79"/>
        <v/>
      </c>
      <c r="AP53" s="2" t="str">
        <f t="shared" si="80"/>
        <v/>
      </c>
      <c r="AQ53" s="2" t="str">
        <f t="shared" si="64"/>
        <v/>
      </c>
      <c r="AR53" s="2" t="str">
        <f t="shared" si="48"/>
        <v/>
      </c>
      <c r="AS53" s="2" t="str">
        <f t="shared" si="49"/>
        <v/>
      </c>
      <c r="AT53" s="2" t="str">
        <f t="shared" si="50"/>
        <v/>
      </c>
      <c r="AU53" s="2" t="str">
        <f t="shared" si="51"/>
        <v/>
      </c>
      <c r="AV53" s="2" t="str">
        <f t="shared" si="52"/>
        <v xml:space="preserve"> </v>
      </c>
      <c r="AW53" s="2" t="str">
        <f t="shared" si="16"/>
        <v xml:space="preserve"> </v>
      </c>
      <c r="AX53" s="2" t="str">
        <f t="shared" si="17"/>
        <v xml:space="preserve"> </v>
      </c>
      <c r="AY53" s="2" t="str">
        <f t="shared" si="18"/>
        <v xml:space="preserve"> </v>
      </c>
      <c r="AZ53" s="2"/>
      <c r="BA53" s="2" t="str">
        <f t="shared" si="53"/>
        <v/>
      </c>
      <c r="BB53" s="2" t="str">
        <f t="shared" si="54"/>
        <v/>
      </c>
      <c r="BC53" s="2" t="str">
        <f t="shared" si="55"/>
        <v/>
      </c>
      <c r="BD53" s="2" t="str">
        <f t="shared" si="56"/>
        <v/>
      </c>
      <c r="BH53" s="11" t="str">
        <f t="shared" si="81"/>
        <v/>
      </c>
      <c r="BI53" s="13" t="str">
        <f t="shared" si="82"/>
        <v/>
      </c>
      <c r="BJ53" s="4" t="str">
        <f t="shared" si="96"/>
        <v/>
      </c>
      <c r="BK53" s="4" t="str">
        <f t="shared" si="97"/>
        <v/>
      </c>
      <c r="BL53" s="4" t="str">
        <f t="shared" si="98"/>
        <v/>
      </c>
      <c r="BM53" s="7" t="str">
        <f t="shared" si="57"/>
        <v/>
      </c>
      <c r="BN53" s="7" t="str">
        <f t="shared" si="99"/>
        <v/>
      </c>
      <c r="BO53" s="7" t="str">
        <f t="shared" si="76"/>
        <v/>
      </c>
      <c r="BP53" s="7" t="str">
        <f t="shared" si="100"/>
        <v/>
      </c>
      <c r="BQ53" s="7" t="str">
        <f t="shared" si="101"/>
        <v/>
      </c>
      <c r="BR53" s="7" t="str">
        <f t="shared" si="102"/>
        <v/>
      </c>
      <c r="BS53" s="7" t="str">
        <f t="shared" si="59"/>
        <v/>
      </c>
      <c r="BT53" s="7" t="str">
        <f t="shared" si="60"/>
        <v/>
      </c>
      <c r="BU53" s="3" t="str">
        <f t="shared" si="103"/>
        <v/>
      </c>
      <c r="BV53" s="4" t="str">
        <f t="shared" si="104"/>
        <v/>
      </c>
      <c r="BW53" s="4" t="str">
        <f t="shared" si="105"/>
        <v/>
      </c>
      <c r="BX53" s="5" t="str">
        <f t="shared" si="106"/>
        <v/>
      </c>
      <c r="BY53" s="3" t="str">
        <f t="shared" si="107"/>
        <v/>
      </c>
      <c r="BZ53" s="5" t="str">
        <f t="shared" si="108"/>
        <v/>
      </c>
      <c r="CA53" s="7" t="str">
        <f t="shared" si="32"/>
        <v/>
      </c>
      <c r="CB53" s="7" t="str">
        <f t="shared" si="61"/>
        <v/>
      </c>
      <c r="CC53" s="7" t="str">
        <f t="shared" si="109"/>
        <v/>
      </c>
      <c r="CD53" s="7" t="str">
        <f t="shared" si="110"/>
        <v/>
      </c>
      <c r="CE53" s="7" t="str">
        <f t="shared" si="111"/>
        <v/>
      </c>
      <c r="CF53" s="7" t="str">
        <f t="shared" si="62"/>
        <v/>
      </c>
      <c r="CG53" s="7" t="str">
        <f t="shared" si="112"/>
        <v/>
      </c>
      <c r="CH53" s="7" t="str">
        <f t="shared" si="113"/>
        <v/>
      </c>
      <c r="CI53" s="4"/>
      <c r="CJ53" s="4" t="str">
        <f t="shared" si="38"/>
        <v/>
      </c>
      <c r="CK53" s="5" t="str">
        <f t="shared" si="114"/>
        <v/>
      </c>
      <c r="CL53" s="1" t="str">
        <f t="shared" si="67"/>
        <v/>
      </c>
      <c r="CM53" s="150" t="str">
        <f t="shared" si="68"/>
        <v/>
      </c>
      <c r="CN53" s="150" t="str">
        <f t="shared" si="69"/>
        <v/>
      </c>
      <c r="CO53" s="7" t="str">
        <f t="shared" si="70"/>
        <v/>
      </c>
      <c r="CP53" s="7"/>
      <c r="CQ53" s="7" t="str">
        <f t="shared" si="71"/>
        <v/>
      </c>
      <c r="CR53" s="7" t="str">
        <f t="shared" si="72"/>
        <v/>
      </c>
      <c r="CS53" s="7" t="str">
        <f t="shared" si="73"/>
        <v/>
      </c>
      <c r="CT53" s="7" t="str">
        <f t="shared" si="74"/>
        <v/>
      </c>
      <c r="CU53" s="7"/>
      <c r="CV53" s="7" t="str">
        <f t="shared" si="75"/>
        <v/>
      </c>
    </row>
    <row r="54" spans="1:100" ht="17.25" customHeight="1" x14ac:dyDescent="0.2">
      <c r="A54" s="8">
        <v>45</v>
      </c>
      <c r="B54" s="134"/>
      <c r="C54" s="41"/>
      <c r="D54" s="132"/>
      <c r="E54" s="39"/>
      <c r="F54" s="43"/>
      <c r="G54" s="132"/>
      <c r="H54" s="154"/>
      <c r="I54" s="16" t="str">
        <f t="shared" si="90"/>
        <v/>
      </c>
      <c r="J54" s="15" t="str">
        <f t="shared" si="91"/>
        <v/>
      </c>
      <c r="K54" s="15" t="str">
        <f>IF(BH54="1",COUNTIF(BH$10:BH54,"1"),"")</f>
        <v/>
      </c>
      <c r="L54" s="15" t="str">
        <f t="shared" si="92"/>
        <v/>
      </c>
      <c r="M54" s="15" t="str">
        <f t="shared" si="93"/>
        <v/>
      </c>
      <c r="N54" s="15" t="str">
        <f>IF(BI54="1",COUNTIF(BI$10:BI54,"1"),"")</f>
        <v/>
      </c>
      <c r="O54" s="15" t="str">
        <f t="shared" si="94"/>
        <v/>
      </c>
      <c r="P54" s="17" t="str">
        <f t="shared" si="95"/>
        <v/>
      </c>
      <c r="Q54" s="1"/>
      <c r="R54" s="136"/>
      <c r="S54" s="136"/>
      <c r="T54" s="136"/>
      <c r="U54" s="136"/>
      <c r="V54" s="136"/>
      <c r="W54" s="136"/>
      <c r="X54" s="136"/>
      <c r="Y54" s="136"/>
      <c r="Z54" s="136"/>
      <c r="AA54" s="136"/>
      <c r="AB54" s="136"/>
      <c r="AC54" s="136"/>
      <c r="AD54" s="136"/>
      <c r="AE54" s="136"/>
      <c r="AH54" s="2" t="str">
        <f t="shared" si="77"/>
        <v/>
      </c>
      <c r="AI54" s="2" t="str">
        <f t="shared" si="78"/>
        <v/>
      </c>
      <c r="AJ54" s="2" t="str">
        <f t="shared" si="63"/>
        <v/>
      </c>
      <c r="AK54" s="2" t="str">
        <f t="shared" si="42"/>
        <v/>
      </c>
      <c r="AL54" s="2" t="str">
        <f t="shared" si="43"/>
        <v/>
      </c>
      <c r="AM54" s="2" t="str">
        <f t="shared" si="44"/>
        <v/>
      </c>
      <c r="AN54" s="2" t="str">
        <f t="shared" si="45"/>
        <v/>
      </c>
      <c r="AO54" s="2" t="str">
        <f t="shared" si="79"/>
        <v/>
      </c>
      <c r="AP54" s="2" t="str">
        <f t="shared" si="80"/>
        <v/>
      </c>
      <c r="AQ54" s="2" t="str">
        <f t="shared" si="64"/>
        <v/>
      </c>
      <c r="AR54" s="2" t="str">
        <f t="shared" si="48"/>
        <v/>
      </c>
      <c r="AS54" s="2" t="str">
        <f t="shared" si="49"/>
        <v/>
      </c>
      <c r="AT54" s="2" t="str">
        <f t="shared" si="50"/>
        <v/>
      </c>
      <c r="AU54" s="2" t="str">
        <f t="shared" si="51"/>
        <v/>
      </c>
      <c r="AV54" s="2" t="str">
        <f t="shared" si="52"/>
        <v xml:space="preserve"> </v>
      </c>
      <c r="AW54" s="2" t="str">
        <f t="shared" si="16"/>
        <v xml:space="preserve"> </v>
      </c>
      <c r="AX54" s="2" t="str">
        <f t="shared" si="17"/>
        <v xml:space="preserve"> </v>
      </c>
      <c r="AY54" s="2" t="str">
        <f t="shared" si="18"/>
        <v xml:space="preserve"> </v>
      </c>
      <c r="AZ54" s="2"/>
      <c r="BA54" s="2" t="str">
        <f t="shared" si="53"/>
        <v/>
      </c>
      <c r="BB54" s="2" t="str">
        <f t="shared" si="54"/>
        <v/>
      </c>
      <c r="BC54" s="2" t="str">
        <f t="shared" si="55"/>
        <v/>
      </c>
      <c r="BD54" s="2" t="str">
        <f t="shared" si="56"/>
        <v/>
      </c>
      <c r="BH54" s="11" t="str">
        <f t="shared" si="81"/>
        <v/>
      </c>
      <c r="BI54" s="13" t="str">
        <f t="shared" si="82"/>
        <v/>
      </c>
      <c r="BJ54" s="4" t="str">
        <f t="shared" si="96"/>
        <v/>
      </c>
      <c r="BK54" s="4" t="str">
        <f t="shared" si="97"/>
        <v/>
      </c>
      <c r="BL54" s="4" t="str">
        <f t="shared" si="98"/>
        <v/>
      </c>
      <c r="BM54" s="7" t="str">
        <f t="shared" si="57"/>
        <v/>
      </c>
      <c r="BN54" s="7" t="str">
        <f t="shared" si="99"/>
        <v/>
      </c>
      <c r="BO54" s="7" t="str">
        <f t="shared" si="76"/>
        <v/>
      </c>
      <c r="BP54" s="7" t="str">
        <f t="shared" si="100"/>
        <v/>
      </c>
      <c r="BQ54" s="7" t="str">
        <f t="shared" si="101"/>
        <v/>
      </c>
      <c r="BR54" s="7" t="str">
        <f t="shared" si="102"/>
        <v/>
      </c>
      <c r="BS54" s="7" t="str">
        <f t="shared" si="59"/>
        <v/>
      </c>
      <c r="BT54" s="7" t="str">
        <f t="shared" si="60"/>
        <v/>
      </c>
      <c r="BU54" s="3" t="str">
        <f t="shared" si="103"/>
        <v/>
      </c>
      <c r="BV54" s="4" t="str">
        <f t="shared" si="104"/>
        <v/>
      </c>
      <c r="BW54" s="4" t="str">
        <f t="shared" si="105"/>
        <v/>
      </c>
      <c r="BX54" s="5" t="str">
        <f t="shared" si="106"/>
        <v/>
      </c>
      <c r="BY54" s="3" t="str">
        <f t="shared" si="107"/>
        <v/>
      </c>
      <c r="BZ54" s="5" t="str">
        <f t="shared" si="108"/>
        <v/>
      </c>
      <c r="CA54" s="7" t="str">
        <f t="shared" si="32"/>
        <v/>
      </c>
      <c r="CB54" s="7" t="str">
        <f t="shared" si="61"/>
        <v/>
      </c>
      <c r="CC54" s="7" t="str">
        <f t="shared" si="109"/>
        <v/>
      </c>
      <c r="CD54" s="7" t="str">
        <f t="shared" si="110"/>
        <v/>
      </c>
      <c r="CE54" s="7" t="str">
        <f t="shared" si="111"/>
        <v/>
      </c>
      <c r="CF54" s="7" t="str">
        <f t="shared" si="62"/>
        <v/>
      </c>
      <c r="CG54" s="7" t="str">
        <f t="shared" si="112"/>
        <v/>
      </c>
      <c r="CH54" s="7" t="str">
        <f t="shared" si="113"/>
        <v/>
      </c>
      <c r="CI54" s="4"/>
      <c r="CJ54" s="4" t="str">
        <f t="shared" si="38"/>
        <v/>
      </c>
      <c r="CK54" s="5" t="str">
        <f t="shared" si="114"/>
        <v/>
      </c>
      <c r="CL54" s="1" t="str">
        <f t="shared" si="67"/>
        <v/>
      </c>
      <c r="CM54" s="150" t="str">
        <f t="shared" si="68"/>
        <v/>
      </c>
      <c r="CN54" s="150" t="str">
        <f t="shared" si="69"/>
        <v/>
      </c>
      <c r="CO54" s="7" t="str">
        <f t="shared" si="70"/>
        <v/>
      </c>
      <c r="CP54" s="7"/>
      <c r="CQ54" s="7" t="str">
        <f t="shared" si="71"/>
        <v/>
      </c>
      <c r="CR54" s="7" t="str">
        <f t="shared" si="72"/>
        <v/>
      </c>
      <c r="CS54" s="7" t="str">
        <f t="shared" si="73"/>
        <v/>
      </c>
      <c r="CT54" s="7" t="str">
        <f t="shared" si="74"/>
        <v/>
      </c>
      <c r="CU54" s="7"/>
      <c r="CV54" s="7" t="str">
        <f t="shared" si="75"/>
        <v/>
      </c>
    </row>
    <row r="55" spans="1:100" ht="17.25" customHeight="1" x14ac:dyDescent="0.2">
      <c r="A55" s="8">
        <v>46</v>
      </c>
      <c r="B55" s="134"/>
      <c r="C55" s="41"/>
      <c r="D55" s="132"/>
      <c r="E55" s="39"/>
      <c r="F55" s="43"/>
      <c r="G55" s="132"/>
      <c r="H55" s="154"/>
      <c r="I55" s="16" t="str">
        <f t="shared" si="90"/>
        <v/>
      </c>
      <c r="J55" s="15" t="str">
        <f t="shared" si="91"/>
        <v/>
      </c>
      <c r="K55" s="15" t="str">
        <f>IF(BH55="1",COUNTIF(BH$10:BH55,"1"),"")</f>
        <v/>
      </c>
      <c r="L55" s="15" t="str">
        <f t="shared" si="92"/>
        <v/>
      </c>
      <c r="M55" s="15" t="str">
        <f t="shared" si="93"/>
        <v/>
      </c>
      <c r="N55" s="15" t="str">
        <f>IF(BI55="1",COUNTIF(BI$10:BI55,"1"),"")</f>
        <v/>
      </c>
      <c r="O55" s="15" t="str">
        <f t="shared" si="94"/>
        <v/>
      </c>
      <c r="P55" s="17" t="str">
        <f t="shared" si="95"/>
        <v/>
      </c>
      <c r="Q55" s="1"/>
      <c r="R55" s="136"/>
      <c r="S55" s="136"/>
      <c r="T55" s="136"/>
      <c r="U55" s="136"/>
      <c r="V55" s="136"/>
      <c r="W55" s="136"/>
      <c r="X55" s="136"/>
      <c r="Y55" s="136"/>
      <c r="Z55" s="136"/>
      <c r="AA55" s="136"/>
      <c r="AB55" s="136"/>
      <c r="AC55" s="136"/>
      <c r="AD55" s="136"/>
      <c r="AE55" s="136"/>
      <c r="AH55" s="2" t="str">
        <f t="shared" si="77"/>
        <v/>
      </c>
      <c r="AI55" s="2" t="str">
        <f t="shared" si="78"/>
        <v/>
      </c>
      <c r="AJ55" s="2" t="str">
        <f t="shared" si="63"/>
        <v/>
      </c>
      <c r="AK55" s="2" t="str">
        <f t="shared" si="42"/>
        <v/>
      </c>
      <c r="AL55" s="2" t="str">
        <f t="shared" si="43"/>
        <v/>
      </c>
      <c r="AM55" s="2" t="str">
        <f t="shared" si="44"/>
        <v/>
      </c>
      <c r="AN55" s="2" t="str">
        <f t="shared" si="45"/>
        <v/>
      </c>
      <c r="AO55" s="2" t="str">
        <f t="shared" si="79"/>
        <v/>
      </c>
      <c r="AP55" s="2" t="str">
        <f t="shared" si="80"/>
        <v/>
      </c>
      <c r="AQ55" s="2" t="str">
        <f t="shared" si="64"/>
        <v/>
      </c>
      <c r="AR55" s="2" t="str">
        <f t="shared" si="48"/>
        <v/>
      </c>
      <c r="AS55" s="2" t="str">
        <f t="shared" si="49"/>
        <v/>
      </c>
      <c r="AT55" s="2" t="str">
        <f t="shared" si="50"/>
        <v/>
      </c>
      <c r="AU55" s="2" t="str">
        <f t="shared" si="51"/>
        <v/>
      </c>
      <c r="AV55" s="2" t="str">
        <f t="shared" si="52"/>
        <v xml:space="preserve"> </v>
      </c>
      <c r="AW55" s="2" t="str">
        <f t="shared" si="16"/>
        <v xml:space="preserve"> </v>
      </c>
      <c r="AX55" s="2" t="str">
        <f t="shared" si="17"/>
        <v xml:space="preserve"> </v>
      </c>
      <c r="AY55" s="2" t="str">
        <f t="shared" si="18"/>
        <v xml:space="preserve"> </v>
      </c>
      <c r="AZ55" s="2"/>
      <c r="BA55" s="2" t="str">
        <f t="shared" si="53"/>
        <v/>
      </c>
      <c r="BB55" s="2" t="str">
        <f t="shared" si="54"/>
        <v/>
      </c>
      <c r="BC55" s="2" t="str">
        <f t="shared" si="55"/>
        <v/>
      </c>
      <c r="BD55" s="2" t="str">
        <f t="shared" si="56"/>
        <v/>
      </c>
      <c r="BE55" s="2"/>
      <c r="BH55" s="11" t="str">
        <f t="shared" si="81"/>
        <v/>
      </c>
      <c r="BI55" s="13" t="str">
        <f t="shared" si="82"/>
        <v/>
      </c>
      <c r="BJ55" s="4" t="str">
        <f t="shared" si="96"/>
        <v/>
      </c>
      <c r="BK55" s="4" t="str">
        <f t="shared" si="97"/>
        <v/>
      </c>
      <c r="BL55" s="4" t="str">
        <f t="shared" si="98"/>
        <v/>
      </c>
      <c r="BM55" s="7" t="str">
        <f t="shared" si="57"/>
        <v/>
      </c>
      <c r="BN55" s="7" t="str">
        <f t="shared" si="99"/>
        <v/>
      </c>
      <c r="BO55" s="7" t="str">
        <f t="shared" si="76"/>
        <v/>
      </c>
      <c r="BP55" s="7" t="str">
        <f t="shared" si="100"/>
        <v/>
      </c>
      <c r="BQ55" s="7" t="str">
        <f t="shared" si="101"/>
        <v/>
      </c>
      <c r="BR55" s="7" t="str">
        <f t="shared" si="102"/>
        <v/>
      </c>
      <c r="BS55" s="7" t="str">
        <f t="shared" si="59"/>
        <v/>
      </c>
      <c r="BT55" s="7" t="str">
        <f t="shared" si="60"/>
        <v/>
      </c>
      <c r="BU55" s="3" t="str">
        <f t="shared" si="103"/>
        <v/>
      </c>
      <c r="BV55" s="4" t="str">
        <f t="shared" si="104"/>
        <v/>
      </c>
      <c r="BW55" s="4" t="str">
        <f t="shared" si="105"/>
        <v/>
      </c>
      <c r="BX55" s="5" t="str">
        <f t="shared" si="106"/>
        <v/>
      </c>
      <c r="BY55" s="3" t="str">
        <f t="shared" si="107"/>
        <v/>
      </c>
      <c r="BZ55" s="5" t="str">
        <f t="shared" si="108"/>
        <v/>
      </c>
      <c r="CA55" s="7" t="str">
        <f t="shared" si="32"/>
        <v/>
      </c>
      <c r="CB55" s="7" t="str">
        <f t="shared" si="61"/>
        <v/>
      </c>
      <c r="CC55" s="7" t="str">
        <f t="shared" si="109"/>
        <v/>
      </c>
      <c r="CD55" s="7" t="str">
        <f t="shared" si="110"/>
        <v/>
      </c>
      <c r="CE55" s="7" t="str">
        <f t="shared" si="111"/>
        <v/>
      </c>
      <c r="CF55" s="7" t="str">
        <f t="shared" si="62"/>
        <v/>
      </c>
      <c r="CG55" s="7" t="str">
        <f t="shared" si="112"/>
        <v/>
      </c>
      <c r="CH55" s="7" t="str">
        <f t="shared" si="113"/>
        <v/>
      </c>
      <c r="CI55" s="4"/>
      <c r="CJ55" s="4" t="str">
        <f t="shared" si="38"/>
        <v/>
      </c>
      <c r="CK55" s="5" t="str">
        <f t="shared" si="114"/>
        <v/>
      </c>
      <c r="CL55" s="1" t="str">
        <f t="shared" si="67"/>
        <v/>
      </c>
      <c r="CM55" s="150" t="str">
        <f t="shared" si="68"/>
        <v/>
      </c>
      <c r="CN55" s="150" t="str">
        <f t="shared" si="69"/>
        <v/>
      </c>
      <c r="CO55" s="7" t="str">
        <f t="shared" si="70"/>
        <v/>
      </c>
      <c r="CP55" s="7"/>
      <c r="CQ55" s="7" t="str">
        <f t="shared" si="71"/>
        <v/>
      </c>
      <c r="CR55" s="7" t="str">
        <f t="shared" si="72"/>
        <v/>
      </c>
      <c r="CS55" s="7" t="str">
        <f t="shared" si="73"/>
        <v/>
      </c>
      <c r="CT55" s="7" t="str">
        <f t="shared" si="74"/>
        <v/>
      </c>
      <c r="CU55" s="7"/>
      <c r="CV55" s="7" t="str">
        <f t="shared" si="75"/>
        <v/>
      </c>
    </row>
    <row r="56" spans="1:100" ht="17.25" customHeight="1" x14ac:dyDescent="0.2">
      <c r="A56" s="8">
        <v>47</v>
      </c>
      <c r="B56" s="134"/>
      <c r="C56" s="41"/>
      <c r="D56" s="132"/>
      <c r="E56" s="39"/>
      <c r="F56" s="43"/>
      <c r="G56" s="132"/>
      <c r="H56" s="154"/>
      <c r="I56" s="16" t="str">
        <f t="shared" si="90"/>
        <v/>
      </c>
      <c r="J56" s="15" t="str">
        <f t="shared" si="91"/>
        <v/>
      </c>
      <c r="K56" s="15" t="str">
        <f>IF(BH56="1",COUNTIF(BH$10:BH56,"1"),"")</f>
        <v/>
      </c>
      <c r="L56" s="15" t="str">
        <f t="shared" si="92"/>
        <v/>
      </c>
      <c r="M56" s="15" t="str">
        <f t="shared" si="93"/>
        <v/>
      </c>
      <c r="N56" s="15" t="str">
        <f>IF(BI56="1",COUNTIF(BI$10:BI56,"1"),"")</f>
        <v/>
      </c>
      <c r="O56" s="15" t="str">
        <f t="shared" si="94"/>
        <v/>
      </c>
      <c r="P56" s="17" t="str">
        <f t="shared" si="95"/>
        <v/>
      </c>
      <c r="Q56" s="1"/>
      <c r="R56" s="248"/>
      <c r="S56" s="248"/>
      <c r="T56" s="248"/>
      <c r="U56" s="248"/>
      <c r="V56" s="248"/>
      <c r="W56" s="248"/>
      <c r="X56" s="248"/>
      <c r="Y56" s="248"/>
      <c r="Z56" s="248"/>
      <c r="AA56" s="248"/>
      <c r="AB56" s="248"/>
      <c r="AC56" s="248"/>
      <c r="AD56" s="248"/>
      <c r="AE56" s="248"/>
      <c r="AH56" s="2" t="str">
        <f t="shared" si="77"/>
        <v/>
      </c>
      <c r="AI56" s="2" t="str">
        <f t="shared" si="78"/>
        <v/>
      </c>
      <c r="AJ56" s="2" t="str">
        <f t="shared" si="63"/>
        <v/>
      </c>
      <c r="AK56" s="2" t="str">
        <f t="shared" si="42"/>
        <v/>
      </c>
      <c r="AL56" s="2" t="str">
        <f t="shared" si="43"/>
        <v/>
      </c>
      <c r="AM56" s="2" t="str">
        <f t="shared" si="44"/>
        <v/>
      </c>
      <c r="AN56" s="2" t="str">
        <f t="shared" si="45"/>
        <v/>
      </c>
      <c r="AO56" s="2" t="str">
        <f t="shared" si="79"/>
        <v/>
      </c>
      <c r="AP56" s="2" t="str">
        <f t="shared" si="80"/>
        <v/>
      </c>
      <c r="AQ56" s="2" t="str">
        <f t="shared" si="64"/>
        <v/>
      </c>
      <c r="AR56" s="2" t="str">
        <f t="shared" si="48"/>
        <v/>
      </c>
      <c r="AS56" s="2" t="str">
        <f t="shared" si="49"/>
        <v/>
      </c>
      <c r="AT56" s="2" t="str">
        <f t="shared" si="50"/>
        <v/>
      </c>
      <c r="AU56" s="2" t="str">
        <f t="shared" si="51"/>
        <v/>
      </c>
      <c r="AV56" s="2" t="str">
        <f t="shared" si="52"/>
        <v xml:space="preserve"> </v>
      </c>
      <c r="AW56" s="2" t="str">
        <f t="shared" si="16"/>
        <v xml:space="preserve"> </v>
      </c>
      <c r="AX56" s="2" t="str">
        <f t="shared" si="17"/>
        <v xml:space="preserve"> </v>
      </c>
      <c r="AY56" s="2" t="str">
        <f t="shared" si="18"/>
        <v xml:space="preserve"> </v>
      </c>
      <c r="AZ56" s="2"/>
      <c r="BA56" s="2" t="str">
        <f t="shared" si="53"/>
        <v/>
      </c>
      <c r="BB56" s="2" t="str">
        <f t="shared" si="54"/>
        <v/>
      </c>
      <c r="BC56" s="2" t="str">
        <f t="shared" si="55"/>
        <v/>
      </c>
      <c r="BD56" s="2" t="str">
        <f t="shared" si="56"/>
        <v/>
      </c>
      <c r="BH56" s="11" t="str">
        <f t="shared" si="81"/>
        <v/>
      </c>
      <c r="BI56" s="13" t="str">
        <f t="shared" si="82"/>
        <v/>
      </c>
      <c r="BJ56" s="4" t="str">
        <f t="shared" si="96"/>
        <v/>
      </c>
      <c r="BK56" s="4" t="str">
        <f t="shared" si="97"/>
        <v/>
      </c>
      <c r="BL56" s="4" t="str">
        <f t="shared" si="98"/>
        <v/>
      </c>
      <c r="BM56" s="7" t="str">
        <f t="shared" si="57"/>
        <v/>
      </c>
      <c r="BN56" s="7" t="str">
        <f t="shared" si="99"/>
        <v/>
      </c>
      <c r="BO56" s="7" t="str">
        <f t="shared" si="76"/>
        <v/>
      </c>
      <c r="BP56" s="7" t="str">
        <f t="shared" si="100"/>
        <v/>
      </c>
      <c r="BQ56" s="7" t="str">
        <f t="shared" si="101"/>
        <v/>
      </c>
      <c r="BR56" s="7" t="str">
        <f t="shared" si="102"/>
        <v/>
      </c>
      <c r="BS56" s="7" t="str">
        <f t="shared" si="59"/>
        <v/>
      </c>
      <c r="BT56" s="7" t="str">
        <f t="shared" si="60"/>
        <v/>
      </c>
      <c r="BU56" s="3" t="str">
        <f t="shared" si="103"/>
        <v/>
      </c>
      <c r="BV56" s="4" t="str">
        <f t="shared" si="104"/>
        <v/>
      </c>
      <c r="BW56" s="4" t="str">
        <f t="shared" si="105"/>
        <v/>
      </c>
      <c r="BX56" s="5" t="str">
        <f t="shared" si="106"/>
        <v/>
      </c>
      <c r="BY56" s="3" t="str">
        <f t="shared" si="107"/>
        <v/>
      </c>
      <c r="BZ56" s="5" t="str">
        <f t="shared" si="108"/>
        <v/>
      </c>
      <c r="CA56" s="7" t="str">
        <f t="shared" si="32"/>
        <v/>
      </c>
      <c r="CB56" s="7" t="str">
        <f t="shared" si="61"/>
        <v/>
      </c>
      <c r="CC56" s="7" t="str">
        <f t="shared" si="109"/>
        <v/>
      </c>
      <c r="CD56" s="7" t="str">
        <f t="shared" si="110"/>
        <v/>
      </c>
      <c r="CE56" s="7" t="str">
        <f t="shared" si="111"/>
        <v/>
      </c>
      <c r="CF56" s="7" t="str">
        <f t="shared" si="62"/>
        <v/>
      </c>
      <c r="CG56" s="7" t="str">
        <f t="shared" si="112"/>
        <v/>
      </c>
      <c r="CH56" s="7" t="str">
        <f t="shared" si="113"/>
        <v/>
      </c>
      <c r="CI56" s="4"/>
      <c r="CJ56" s="4" t="str">
        <f t="shared" si="38"/>
        <v/>
      </c>
      <c r="CK56" s="5" t="str">
        <f t="shared" si="114"/>
        <v/>
      </c>
      <c r="CL56" s="1" t="str">
        <f t="shared" si="67"/>
        <v/>
      </c>
      <c r="CM56" s="150" t="str">
        <f t="shared" si="68"/>
        <v/>
      </c>
      <c r="CN56" s="150" t="str">
        <f t="shared" si="69"/>
        <v/>
      </c>
      <c r="CO56" s="7" t="str">
        <f t="shared" si="70"/>
        <v/>
      </c>
      <c r="CP56" s="7"/>
      <c r="CQ56" s="7" t="str">
        <f t="shared" si="71"/>
        <v/>
      </c>
      <c r="CR56" s="7" t="str">
        <f t="shared" si="72"/>
        <v/>
      </c>
      <c r="CS56" s="7" t="str">
        <f t="shared" si="73"/>
        <v/>
      </c>
      <c r="CT56" s="7" t="str">
        <f t="shared" si="74"/>
        <v/>
      </c>
      <c r="CU56" s="7"/>
      <c r="CV56" s="7" t="str">
        <f t="shared" si="75"/>
        <v/>
      </c>
    </row>
    <row r="57" spans="1:100" ht="17.25" customHeight="1" x14ac:dyDescent="0.2">
      <c r="A57" s="8">
        <v>48</v>
      </c>
      <c r="B57" s="134"/>
      <c r="C57" s="41"/>
      <c r="D57" s="132"/>
      <c r="E57" s="39"/>
      <c r="F57" s="43"/>
      <c r="G57" s="132"/>
      <c r="H57" s="154"/>
      <c r="I57" s="16" t="str">
        <f t="shared" si="90"/>
        <v/>
      </c>
      <c r="J57" s="15" t="str">
        <f t="shared" si="91"/>
        <v/>
      </c>
      <c r="K57" s="15" t="str">
        <f>IF(BH57="1",COUNTIF(BH$10:BH57,"1"),"")</f>
        <v/>
      </c>
      <c r="L57" s="15" t="str">
        <f t="shared" si="92"/>
        <v/>
      </c>
      <c r="M57" s="15" t="str">
        <f t="shared" si="93"/>
        <v/>
      </c>
      <c r="N57" s="15" t="str">
        <f>IF(BI57="1",COUNTIF(BI$10:BI57,"1"),"")</f>
        <v/>
      </c>
      <c r="O57" s="15" t="str">
        <f t="shared" si="94"/>
        <v/>
      </c>
      <c r="P57" s="17" t="str">
        <f t="shared" si="95"/>
        <v/>
      </c>
      <c r="Q57" s="1"/>
      <c r="R57" s="239" t="s">
        <v>51</v>
      </c>
      <c r="S57" s="240" t="s">
        <v>79</v>
      </c>
      <c r="T57" s="240" t="s">
        <v>41</v>
      </c>
      <c r="U57" s="240" t="s">
        <v>81</v>
      </c>
      <c r="V57" s="240" t="s">
        <v>39</v>
      </c>
      <c r="W57" s="240" t="s">
        <v>38</v>
      </c>
      <c r="X57" s="241" t="s">
        <v>85</v>
      </c>
      <c r="Y57" s="239" t="s">
        <v>78</v>
      </c>
      <c r="Z57" s="240" t="s">
        <v>79</v>
      </c>
      <c r="AA57" s="240" t="s">
        <v>41</v>
      </c>
      <c r="AB57" s="240" t="s">
        <v>81</v>
      </c>
      <c r="AC57" s="240" t="s">
        <v>39</v>
      </c>
      <c r="AD57" s="240" t="s">
        <v>38</v>
      </c>
      <c r="AE57" s="241" t="s">
        <v>85</v>
      </c>
      <c r="AH57" s="2" t="str">
        <f t="shared" si="77"/>
        <v/>
      </c>
      <c r="AI57" s="2" t="str">
        <f t="shared" si="78"/>
        <v/>
      </c>
      <c r="AJ57" s="2" t="str">
        <f t="shared" si="63"/>
        <v/>
      </c>
      <c r="AK57" s="2" t="str">
        <f t="shared" si="42"/>
        <v/>
      </c>
      <c r="AL57" s="2" t="str">
        <f t="shared" si="43"/>
        <v/>
      </c>
      <c r="AM57" s="2" t="str">
        <f t="shared" si="44"/>
        <v/>
      </c>
      <c r="AN57" s="2" t="str">
        <f t="shared" si="45"/>
        <v/>
      </c>
      <c r="AO57" s="2" t="str">
        <f t="shared" si="79"/>
        <v/>
      </c>
      <c r="AP57" s="2" t="str">
        <f t="shared" si="80"/>
        <v/>
      </c>
      <c r="AQ57" s="2" t="str">
        <f t="shared" si="64"/>
        <v/>
      </c>
      <c r="AR57" s="2" t="str">
        <f t="shared" si="48"/>
        <v/>
      </c>
      <c r="AS57" s="2" t="str">
        <f t="shared" si="49"/>
        <v/>
      </c>
      <c r="AT57" s="2" t="str">
        <f t="shared" si="50"/>
        <v/>
      </c>
      <c r="AU57" s="2" t="str">
        <f t="shared" si="51"/>
        <v/>
      </c>
      <c r="AV57" s="2" t="str">
        <f t="shared" si="52"/>
        <v xml:space="preserve"> </v>
      </c>
      <c r="AW57" s="2" t="str">
        <f t="shared" si="16"/>
        <v xml:space="preserve"> </v>
      </c>
      <c r="AX57" s="2" t="str">
        <f t="shared" si="17"/>
        <v xml:space="preserve"> </v>
      </c>
      <c r="AY57" s="2" t="str">
        <f t="shared" si="18"/>
        <v xml:space="preserve"> </v>
      </c>
      <c r="AZ57" s="2"/>
      <c r="BA57" s="2" t="str">
        <f t="shared" si="53"/>
        <v/>
      </c>
      <c r="BB57" s="2" t="str">
        <f t="shared" si="54"/>
        <v/>
      </c>
      <c r="BC57" s="2" t="str">
        <f t="shared" si="55"/>
        <v/>
      </c>
      <c r="BD57" s="2" t="str">
        <f t="shared" si="56"/>
        <v/>
      </c>
      <c r="BH57" s="11" t="str">
        <f t="shared" si="81"/>
        <v/>
      </c>
      <c r="BI57" s="13" t="str">
        <f t="shared" si="82"/>
        <v/>
      </c>
      <c r="BJ57" s="4" t="str">
        <f t="shared" si="96"/>
        <v/>
      </c>
      <c r="BK57" s="4" t="str">
        <f t="shared" si="97"/>
        <v/>
      </c>
      <c r="BL57" s="4" t="str">
        <f t="shared" si="98"/>
        <v/>
      </c>
      <c r="BM57" s="7" t="str">
        <f t="shared" si="57"/>
        <v/>
      </c>
      <c r="BN57" s="7" t="str">
        <f t="shared" si="99"/>
        <v/>
      </c>
      <c r="BO57" s="7" t="str">
        <f t="shared" si="76"/>
        <v/>
      </c>
      <c r="BP57" s="7" t="str">
        <f t="shared" si="100"/>
        <v/>
      </c>
      <c r="BQ57" s="7" t="str">
        <f t="shared" si="101"/>
        <v/>
      </c>
      <c r="BR57" s="7" t="str">
        <f t="shared" si="102"/>
        <v/>
      </c>
      <c r="BS57" s="7" t="str">
        <f t="shared" si="59"/>
        <v/>
      </c>
      <c r="BT57" s="7" t="str">
        <f t="shared" si="60"/>
        <v/>
      </c>
      <c r="BU57" s="3" t="str">
        <f t="shared" si="103"/>
        <v/>
      </c>
      <c r="BV57" s="4" t="str">
        <f t="shared" si="104"/>
        <v/>
      </c>
      <c r="BW57" s="4" t="str">
        <f t="shared" si="105"/>
        <v/>
      </c>
      <c r="BX57" s="5" t="str">
        <f t="shared" si="106"/>
        <v/>
      </c>
      <c r="BY57" s="3" t="str">
        <f t="shared" si="107"/>
        <v/>
      </c>
      <c r="BZ57" s="5" t="str">
        <f t="shared" si="108"/>
        <v/>
      </c>
      <c r="CA57" s="7" t="str">
        <f t="shared" si="32"/>
        <v/>
      </c>
      <c r="CB57" s="7" t="str">
        <f t="shared" si="61"/>
        <v/>
      </c>
      <c r="CC57" s="7" t="str">
        <f t="shared" si="109"/>
        <v/>
      </c>
      <c r="CD57" s="7" t="str">
        <f t="shared" si="110"/>
        <v/>
      </c>
      <c r="CE57" s="7" t="str">
        <f t="shared" si="111"/>
        <v/>
      </c>
      <c r="CF57" s="7" t="str">
        <f t="shared" si="62"/>
        <v/>
      </c>
      <c r="CG57" s="7" t="str">
        <f t="shared" si="112"/>
        <v/>
      </c>
      <c r="CH57" s="7" t="str">
        <f t="shared" si="113"/>
        <v/>
      </c>
      <c r="CI57" s="4"/>
      <c r="CJ57" s="4" t="str">
        <f t="shared" si="38"/>
        <v/>
      </c>
      <c r="CK57" s="5" t="str">
        <f t="shared" si="114"/>
        <v/>
      </c>
      <c r="CL57" s="1" t="str">
        <f t="shared" si="67"/>
        <v/>
      </c>
      <c r="CM57" s="150" t="str">
        <f t="shared" si="68"/>
        <v/>
      </c>
      <c r="CN57" s="150" t="str">
        <f t="shared" si="69"/>
        <v/>
      </c>
      <c r="CO57" s="7" t="str">
        <f t="shared" si="70"/>
        <v/>
      </c>
      <c r="CP57" s="7"/>
      <c r="CQ57" s="7" t="str">
        <f t="shared" si="71"/>
        <v/>
      </c>
      <c r="CR57" s="7" t="str">
        <f t="shared" si="72"/>
        <v/>
      </c>
      <c r="CS57" s="7" t="str">
        <f t="shared" si="73"/>
        <v/>
      </c>
      <c r="CT57" s="7" t="str">
        <f t="shared" si="74"/>
        <v/>
      </c>
      <c r="CU57" s="7"/>
      <c r="CV57" s="7" t="str">
        <f t="shared" si="75"/>
        <v/>
      </c>
    </row>
    <row r="58" spans="1:100" ht="17.25" customHeight="1" x14ac:dyDescent="0.2">
      <c r="A58" s="8">
        <v>49</v>
      </c>
      <c r="B58" s="134"/>
      <c r="C58" s="41"/>
      <c r="D58" s="132"/>
      <c r="E58" s="39"/>
      <c r="F58" s="43"/>
      <c r="G58" s="132"/>
      <c r="H58" s="154"/>
      <c r="I58" s="16" t="str">
        <f t="shared" si="90"/>
        <v/>
      </c>
      <c r="J58" s="15" t="str">
        <f t="shared" si="91"/>
        <v/>
      </c>
      <c r="K58" s="15" t="str">
        <f>IF(BH58="1",COUNTIF(BH$10:BH58,"1"),"")</f>
        <v/>
      </c>
      <c r="L58" s="15" t="str">
        <f t="shared" si="92"/>
        <v/>
      </c>
      <c r="M58" s="15" t="str">
        <f t="shared" si="93"/>
        <v/>
      </c>
      <c r="N58" s="15" t="str">
        <f>IF(BI58="1",COUNTIF(BI$10:BI58,"1"),"")</f>
        <v/>
      </c>
      <c r="O58" s="15" t="str">
        <f t="shared" si="94"/>
        <v/>
      </c>
      <c r="P58" s="17" t="str">
        <f t="shared" si="95"/>
        <v/>
      </c>
      <c r="Q58" s="1"/>
      <c r="R58" s="242">
        <f t="shared" ref="R58:AE73" ca="1" si="115">R34</f>
        <v>1</v>
      </c>
      <c r="S58" s="136">
        <f t="shared" ca="1" si="115"/>
        <v>0</v>
      </c>
      <c r="T58" s="136">
        <f t="shared" ca="1" si="115"/>
        <v>0</v>
      </c>
      <c r="U58" s="136">
        <f t="shared" ca="1" si="115"/>
        <v>0</v>
      </c>
      <c r="V58" s="136">
        <f t="shared" ca="1" si="115"/>
        <v>0</v>
      </c>
      <c r="W58" s="136">
        <f t="shared" ca="1" si="115"/>
        <v>0</v>
      </c>
      <c r="X58" s="243">
        <f t="shared" si="115"/>
        <v>0</v>
      </c>
      <c r="Y58" s="242">
        <f t="shared" ca="1" si="115"/>
        <v>1</v>
      </c>
      <c r="Z58" s="136">
        <f t="shared" ca="1" si="115"/>
        <v>0</v>
      </c>
      <c r="AA58" s="136">
        <f t="shared" ca="1" si="115"/>
        <v>0</v>
      </c>
      <c r="AB58" s="136">
        <f t="shared" ca="1" si="115"/>
        <v>0</v>
      </c>
      <c r="AC58" s="136">
        <f t="shared" ca="1" si="115"/>
        <v>0</v>
      </c>
      <c r="AD58" s="136">
        <f t="shared" ca="1" si="115"/>
        <v>0</v>
      </c>
      <c r="AE58" s="243">
        <f t="shared" si="115"/>
        <v>0</v>
      </c>
      <c r="AH58" s="2" t="str">
        <f t="shared" si="77"/>
        <v/>
      </c>
      <c r="AI58" s="2" t="str">
        <f t="shared" si="78"/>
        <v/>
      </c>
      <c r="AJ58" s="2" t="str">
        <f t="shared" si="63"/>
        <v/>
      </c>
      <c r="AK58" s="2" t="str">
        <f t="shared" si="42"/>
        <v/>
      </c>
      <c r="AL58" s="2" t="str">
        <f t="shared" si="43"/>
        <v/>
      </c>
      <c r="AM58" s="2" t="str">
        <f t="shared" si="44"/>
        <v/>
      </c>
      <c r="AN58" s="2" t="str">
        <f t="shared" si="45"/>
        <v/>
      </c>
      <c r="AO58" s="2" t="str">
        <f t="shared" si="79"/>
        <v/>
      </c>
      <c r="AP58" s="2" t="str">
        <f t="shared" si="80"/>
        <v/>
      </c>
      <c r="AQ58" s="2" t="str">
        <f t="shared" si="64"/>
        <v/>
      </c>
      <c r="AR58" s="2" t="str">
        <f t="shared" si="48"/>
        <v/>
      </c>
      <c r="AS58" s="2" t="str">
        <f t="shared" si="49"/>
        <v/>
      </c>
      <c r="AT58" s="2" t="str">
        <f t="shared" si="50"/>
        <v/>
      </c>
      <c r="AU58" s="2" t="str">
        <f t="shared" si="51"/>
        <v/>
      </c>
      <c r="AV58" s="2" t="str">
        <f t="shared" si="52"/>
        <v xml:space="preserve"> </v>
      </c>
      <c r="AW58" s="2" t="str">
        <f t="shared" ref="AW58:AW63" si="116">UPPER(IF(BN58="S",BM58,IF(CB58="S",CA58," ")))</f>
        <v xml:space="preserve"> </v>
      </c>
      <c r="AX58" s="2" t="str">
        <f t="shared" ref="AX58:AX63" si="117">UPPER(IF(BN58="D",BM58,IF(CB58="D",CA58," ")))</f>
        <v xml:space="preserve"> </v>
      </c>
      <c r="AY58" s="2" t="str">
        <f t="shared" ref="AY58:AY63" si="118">UPPER(IF(BN58="DR",BM58,IF(CB58="DR",CA58," ")))</f>
        <v xml:space="preserve"> </v>
      </c>
      <c r="AZ58" s="2"/>
      <c r="BA58" s="2" t="str">
        <f t="shared" si="53"/>
        <v/>
      </c>
      <c r="BB58" s="2" t="str">
        <f t="shared" si="54"/>
        <v/>
      </c>
      <c r="BC58" s="2" t="str">
        <f t="shared" si="55"/>
        <v/>
      </c>
      <c r="BD58" s="2" t="str">
        <f t="shared" si="56"/>
        <v/>
      </c>
      <c r="BH58" s="11" t="str">
        <f t="shared" si="81"/>
        <v/>
      </c>
      <c r="BI58" s="13" t="str">
        <f t="shared" si="82"/>
        <v/>
      </c>
      <c r="BJ58" s="4" t="str">
        <f t="shared" si="96"/>
        <v/>
      </c>
      <c r="BK58" s="4" t="str">
        <f t="shared" si="97"/>
        <v/>
      </c>
      <c r="BL58" s="4" t="str">
        <f t="shared" si="98"/>
        <v/>
      </c>
      <c r="BM58" s="7" t="str">
        <f t="shared" si="57"/>
        <v/>
      </c>
      <c r="BN58" s="7" t="str">
        <f t="shared" si="99"/>
        <v/>
      </c>
      <c r="BO58" s="7" t="str">
        <f t="shared" si="76"/>
        <v/>
      </c>
      <c r="BP58" s="7" t="str">
        <f t="shared" si="100"/>
        <v/>
      </c>
      <c r="BQ58" s="7" t="str">
        <f t="shared" si="101"/>
        <v/>
      </c>
      <c r="BR58" s="7" t="str">
        <f t="shared" si="102"/>
        <v/>
      </c>
      <c r="BS58" s="7" t="str">
        <f t="shared" si="59"/>
        <v/>
      </c>
      <c r="BT58" s="7" t="str">
        <f t="shared" si="60"/>
        <v/>
      </c>
      <c r="BU58" s="3" t="str">
        <f t="shared" si="103"/>
        <v/>
      </c>
      <c r="BV58" s="4" t="str">
        <f t="shared" si="104"/>
        <v/>
      </c>
      <c r="BW58" s="4" t="str">
        <f t="shared" si="105"/>
        <v/>
      </c>
      <c r="BX58" s="5" t="str">
        <f t="shared" si="106"/>
        <v/>
      </c>
      <c r="BY58" s="3" t="str">
        <f t="shared" si="107"/>
        <v/>
      </c>
      <c r="BZ58" s="5" t="str">
        <f t="shared" si="108"/>
        <v/>
      </c>
      <c r="CA58" s="7" t="str">
        <f t="shared" si="32"/>
        <v/>
      </c>
      <c r="CB58" s="7" t="str">
        <f t="shared" si="61"/>
        <v/>
      </c>
      <c r="CC58" s="7" t="str">
        <f t="shared" si="109"/>
        <v/>
      </c>
      <c r="CD58" s="7" t="str">
        <f t="shared" si="110"/>
        <v/>
      </c>
      <c r="CE58" s="7" t="str">
        <f t="shared" si="111"/>
        <v/>
      </c>
      <c r="CF58" s="7" t="str">
        <f t="shared" si="62"/>
        <v/>
      </c>
      <c r="CG58" s="7" t="str">
        <f t="shared" si="112"/>
        <v/>
      </c>
      <c r="CH58" s="7" t="str">
        <f t="shared" si="113"/>
        <v/>
      </c>
      <c r="CI58" s="4"/>
      <c r="CJ58" s="4" t="str">
        <f t="shared" si="38"/>
        <v/>
      </c>
      <c r="CK58" s="5" t="str">
        <f t="shared" si="114"/>
        <v/>
      </c>
      <c r="CL58" s="1" t="str">
        <f t="shared" si="67"/>
        <v/>
      </c>
      <c r="CM58" s="150" t="str">
        <f t="shared" si="68"/>
        <v/>
      </c>
      <c r="CN58" s="150" t="str">
        <f t="shared" si="69"/>
        <v/>
      </c>
      <c r="CO58" s="7" t="str">
        <f t="shared" si="70"/>
        <v/>
      </c>
      <c r="CP58" s="7"/>
      <c r="CQ58" s="7" t="str">
        <f t="shared" si="71"/>
        <v/>
      </c>
      <c r="CR58" s="7" t="str">
        <f t="shared" si="72"/>
        <v/>
      </c>
      <c r="CS58" s="7" t="str">
        <f t="shared" si="73"/>
        <v/>
      </c>
      <c r="CT58" s="7" t="str">
        <f t="shared" si="74"/>
        <v/>
      </c>
      <c r="CU58" s="7"/>
      <c r="CV58" s="7" t="str">
        <f t="shared" si="75"/>
        <v/>
      </c>
    </row>
    <row r="59" spans="1:100" ht="17.25" customHeight="1" x14ac:dyDescent="0.2">
      <c r="A59" s="8">
        <v>50</v>
      </c>
      <c r="B59" s="134"/>
      <c r="C59" s="41"/>
      <c r="D59" s="132"/>
      <c r="E59" s="39"/>
      <c r="F59" s="43"/>
      <c r="G59" s="132"/>
      <c r="H59" s="154"/>
      <c r="I59" s="16" t="str">
        <f t="shared" si="90"/>
        <v/>
      </c>
      <c r="J59" s="15" t="str">
        <f t="shared" si="91"/>
        <v/>
      </c>
      <c r="K59" s="15" t="str">
        <f>IF(BH59="1",COUNTIF(BH$10:BH59,"1"),"")</f>
        <v/>
      </c>
      <c r="L59" s="15" t="str">
        <f t="shared" si="92"/>
        <v/>
      </c>
      <c r="M59" s="15" t="str">
        <f t="shared" si="93"/>
        <v/>
      </c>
      <c r="N59" s="15" t="str">
        <f>IF(BI59="1",COUNTIF(BI$10:BI59,"1"),"")</f>
        <v/>
      </c>
      <c r="O59" s="15" t="str">
        <f t="shared" si="94"/>
        <v/>
      </c>
      <c r="P59" s="17" t="str">
        <f t="shared" si="95"/>
        <v/>
      </c>
      <c r="Q59" s="1"/>
      <c r="R59" s="242">
        <f t="shared" ref="R59:S59" ca="1" si="119">R35</f>
        <v>2</v>
      </c>
      <c r="S59" s="136">
        <f t="shared" ca="1" si="119"/>
        <v>0</v>
      </c>
      <c r="T59" s="136">
        <f t="shared" ca="1" si="115"/>
        <v>0</v>
      </c>
      <c r="U59" s="136">
        <f t="shared" ca="1" si="115"/>
        <v>0</v>
      </c>
      <c r="V59" s="136">
        <f t="shared" ca="1" si="115"/>
        <v>0</v>
      </c>
      <c r="W59" s="136">
        <f t="shared" ca="1" si="115"/>
        <v>0</v>
      </c>
      <c r="X59" s="243" t="str">
        <f t="shared" si="115"/>
        <v>×</v>
      </c>
      <c r="Y59" s="242">
        <f t="shared" ca="1" si="115"/>
        <v>2</v>
      </c>
      <c r="Z59" s="136">
        <f t="shared" ca="1" si="115"/>
        <v>0</v>
      </c>
      <c r="AA59" s="136">
        <f t="shared" ca="1" si="115"/>
        <v>0</v>
      </c>
      <c r="AB59" s="136">
        <f t="shared" ca="1" si="115"/>
        <v>0</v>
      </c>
      <c r="AC59" s="136">
        <f t="shared" ca="1" si="115"/>
        <v>0</v>
      </c>
      <c r="AD59" s="136">
        <f t="shared" ca="1" si="115"/>
        <v>0</v>
      </c>
      <c r="AE59" s="243" t="str">
        <f t="shared" si="115"/>
        <v>×</v>
      </c>
      <c r="AH59" s="2" t="str">
        <f t="shared" si="77"/>
        <v/>
      </c>
      <c r="AI59" s="2" t="str">
        <f t="shared" si="78"/>
        <v/>
      </c>
      <c r="AJ59" s="2" t="str">
        <f t="shared" si="63"/>
        <v/>
      </c>
      <c r="AK59" s="2" t="str">
        <f t="shared" si="42"/>
        <v/>
      </c>
      <c r="AL59" s="2" t="str">
        <f t="shared" si="43"/>
        <v/>
      </c>
      <c r="AM59" s="2" t="str">
        <f t="shared" si="44"/>
        <v/>
      </c>
      <c r="AN59" s="2" t="str">
        <f t="shared" si="45"/>
        <v/>
      </c>
      <c r="AO59" s="2" t="str">
        <f t="shared" si="79"/>
        <v/>
      </c>
      <c r="AP59" s="2" t="str">
        <f t="shared" si="80"/>
        <v/>
      </c>
      <c r="AQ59" s="2" t="str">
        <f t="shared" si="64"/>
        <v/>
      </c>
      <c r="AR59" s="2" t="str">
        <f t="shared" si="48"/>
        <v/>
      </c>
      <c r="AS59" s="2" t="str">
        <f t="shared" si="49"/>
        <v/>
      </c>
      <c r="AT59" s="2" t="str">
        <f t="shared" si="50"/>
        <v/>
      </c>
      <c r="AU59" s="2" t="str">
        <f t="shared" si="51"/>
        <v/>
      </c>
      <c r="AV59" s="2" t="str">
        <f t="shared" si="52"/>
        <v xml:space="preserve"> </v>
      </c>
      <c r="AW59" s="2" t="str">
        <f t="shared" si="116"/>
        <v xml:space="preserve"> </v>
      </c>
      <c r="AX59" s="2" t="str">
        <f t="shared" si="117"/>
        <v xml:space="preserve"> </v>
      </c>
      <c r="AY59" s="2" t="str">
        <f t="shared" si="118"/>
        <v xml:space="preserve"> </v>
      </c>
      <c r="AZ59" s="2"/>
      <c r="BA59" s="2" t="str">
        <f t="shared" si="53"/>
        <v/>
      </c>
      <c r="BB59" s="2" t="str">
        <f t="shared" si="54"/>
        <v/>
      </c>
      <c r="BC59" s="2" t="str">
        <f t="shared" si="55"/>
        <v/>
      </c>
      <c r="BD59" s="2" t="str">
        <f t="shared" si="56"/>
        <v/>
      </c>
      <c r="BH59" s="11" t="str">
        <f t="shared" si="81"/>
        <v/>
      </c>
      <c r="BI59" s="13" t="str">
        <f t="shared" si="82"/>
        <v/>
      </c>
      <c r="BJ59" s="4" t="str">
        <f t="shared" si="96"/>
        <v/>
      </c>
      <c r="BK59" s="4" t="str">
        <f t="shared" si="97"/>
        <v/>
      </c>
      <c r="BL59" s="4" t="str">
        <f t="shared" si="98"/>
        <v/>
      </c>
      <c r="BM59" s="7" t="str">
        <f t="shared" si="57"/>
        <v/>
      </c>
      <c r="BN59" s="7" t="str">
        <f t="shared" si="99"/>
        <v/>
      </c>
      <c r="BO59" s="7" t="str">
        <f t="shared" si="76"/>
        <v/>
      </c>
      <c r="BP59" s="7" t="str">
        <f t="shared" si="100"/>
        <v/>
      </c>
      <c r="BQ59" s="7" t="str">
        <f t="shared" si="101"/>
        <v/>
      </c>
      <c r="BR59" s="7" t="str">
        <f t="shared" si="102"/>
        <v/>
      </c>
      <c r="BS59" s="7" t="str">
        <f t="shared" si="59"/>
        <v/>
      </c>
      <c r="BT59" s="7" t="str">
        <f t="shared" si="60"/>
        <v/>
      </c>
      <c r="BU59" s="3" t="str">
        <f t="shared" si="103"/>
        <v/>
      </c>
      <c r="BV59" s="4" t="str">
        <f t="shared" si="104"/>
        <v/>
      </c>
      <c r="BW59" s="4" t="str">
        <f t="shared" si="105"/>
        <v/>
      </c>
      <c r="BX59" s="5" t="str">
        <f t="shared" si="106"/>
        <v/>
      </c>
      <c r="BY59" s="3" t="str">
        <f t="shared" si="107"/>
        <v/>
      </c>
      <c r="BZ59" s="5" t="str">
        <f t="shared" si="108"/>
        <v/>
      </c>
      <c r="CA59" s="7" t="str">
        <f t="shared" si="32"/>
        <v/>
      </c>
      <c r="CB59" s="7" t="str">
        <f t="shared" si="61"/>
        <v/>
      </c>
      <c r="CC59" s="7" t="str">
        <f t="shared" si="109"/>
        <v/>
      </c>
      <c r="CD59" s="7" t="str">
        <f t="shared" si="110"/>
        <v/>
      </c>
      <c r="CE59" s="7" t="str">
        <f t="shared" si="111"/>
        <v/>
      </c>
      <c r="CF59" s="7" t="str">
        <f t="shared" si="62"/>
        <v/>
      </c>
      <c r="CG59" s="7" t="str">
        <f t="shared" si="112"/>
        <v/>
      </c>
      <c r="CH59" s="7" t="str">
        <f t="shared" si="113"/>
        <v/>
      </c>
      <c r="CI59" s="4"/>
      <c r="CJ59" s="4" t="str">
        <f t="shared" si="38"/>
        <v/>
      </c>
      <c r="CK59" s="5" t="str">
        <f t="shared" si="114"/>
        <v/>
      </c>
      <c r="CL59" s="1" t="str">
        <f t="shared" si="67"/>
        <v/>
      </c>
      <c r="CM59" s="150" t="str">
        <f t="shared" si="68"/>
        <v/>
      </c>
      <c r="CN59" s="150" t="str">
        <f t="shared" si="69"/>
        <v/>
      </c>
      <c r="CO59" s="7" t="str">
        <f t="shared" si="70"/>
        <v/>
      </c>
      <c r="CP59" s="7"/>
      <c r="CQ59" s="7" t="str">
        <f t="shared" si="71"/>
        <v/>
      </c>
      <c r="CR59" s="7" t="str">
        <f t="shared" si="72"/>
        <v/>
      </c>
      <c r="CS59" s="7" t="str">
        <f t="shared" si="73"/>
        <v/>
      </c>
      <c r="CT59" s="7" t="str">
        <f t="shared" si="74"/>
        <v/>
      </c>
      <c r="CU59" s="7"/>
      <c r="CV59" s="7" t="str">
        <f t="shared" si="75"/>
        <v/>
      </c>
    </row>
    <row r="60" spans="1:100" ht="17.25" customHeight="1" x14ac:dyDescent="0.2">
      <c r="A60" s="8">
        <v>51</v>
      </c>
      <c r="B60" s="134"/>
      <c r="C60" s="41"/>
      <c r="D60" s="132"/>
      <c r="E60" s="39"/>
      <c r="F60" s="43"/>
      <c r="G60" s="132"/>
      <c r="H60" s="154"/>
      <c r="I60" s="16" t="str">
        <f t="shared" si="90"/>
        <v/>
      </c>
      <c r="J60" s="15" t="str">
        <f t="shared" si="91"/>
        <v/>
      </c>
      <c r="K60" s="15" t="str">
        <f>IF(BH60="1",COUNTIF(BH$10:BH60,"1"),"")</f>
        <v/>
      </c>
      <c r="L60" s="15" t="str">
        <f t="shared" si="92"/>
        <v/>
      </c>
      <c r="M60" s="15" t="str">
        <f t="shared" si="93"/>
        <v/>
      </c>
      <c r="N60" s="15" t="str">
        <f>IF(BI60="1",COUNTIF(BI$10:BI60,"1"),"")</f>
        <v/>
      </c>
      <c r="O60" s="15" t="str">
        <f t="shared" si="94"/>
        <v/>
      </c>
      <c r="P60" s="17" t="str">
        <f t="shared" si="95"/>
        <v/>
      </c>
      <c r="Q60" s="1"/>
      <c r="R60" s="242">
        <f t="shared" ref="R60:S60" ca="1" si="120">R36</f>
        <v>3</v>
      </c>
      <c r="S60" s="136">
        <f t="shared" ca="1" si="120"/>
        <v>0</v>
      </c>
      <c r="T60" s="136">
        <f t="shared" ca="1" si="115"/>
        <v>0</v>
      </c>
      <c r="U60" s="136">
        <f t="shared" ca="1" si="115"/>
        <v>0</v>
      </c>
      <c r="V60" s="136">
        <f t="shared" ca="1" si="115"/>
        <v>0</v>
      </c>
      <c r="W60" s="136">
        <f t="shared" ca="1" si="115"/>
        <v>0</v>
      </c>
      <c r="X60" s="243">
        <f t="shared" si="115"/>
        <v>0</v>
      </c>
      <c r="Y60" s="242">
        <f t="shared" ca="1" si="115"/>
        <v>3</v>
      </c>
      <c r="Z60" s="136">
        <f t="shared" ca="1" si="115"/>
        <v>0</v>
      </c>
      <c r="AA60" s="136">
        <f t="shared" ca="1" si="115"/>
        <v>0</v>
      </c>
      <c r="AB60" s="136">
        <f t="shared" ca="1" si="115"/>
        <v>0</v>
      </c>
      <c r="AC60" s="136">
        <f t="shared" ca="1" si="115"/>
        <v>0</v>
      </c>
      <c r="AD60" s="136">
        <f t="shared" ca="1" si="115"/>
        <v>0</v>
      </c>
      <c r="AE60" s="244">
        <f t="shared" si="115"/>
        <v>0</v>
      </c>
      <c r="AH60" s="2" t="str">
        <f t="shared" si="77"/>
        <v/>
      </c>
      <c r="AI60" s="2" t="str">
        <f t="shared" si="78"/>
        <v/>
      </c>
      <c r="AJ60" s="2" t="str">
        <f t="shared" si="63"/>
        <v/>
      </c>
      <c r="AK60" s="2" t="str">
        <f t="shared" si="42"/>
        <v/>
      </c>
      <c r="AL60" s="2" t="str">
        <f t="shared" si="43"/>
        <v/>
      </c>
      <c r="AM60" s="2" t="str">
        <f t="shared" si="44"/>
        <v/>
      </c>
      <c r="AN60" s="2" t="str">
        <f t="shared" si="45"/>
        <v/>
      </c>
      <c r="AO60" s="2" t="str">
        <f t="shared" si="79"/>
        <v/>
      </c>
      <c r="AP60" s="2" t="str">
        <f t="shared" si="80"/>
        <v/>
      </c>
      <c r="AQ60" s="2" t="str">
        <f t="shared" si="64"/>
        <v/>
      </c>
      <c r="AR60" s="2" t="str">
        <f t="shared" si="48"/>
        <v/>
      </c>
      <c r="AS60" s="2" t="str">
        <f t="shared" si="49"/>
        <v/>
      </c>
      <c r="AT60" s="2" t="str">
        <f t="shared" si="50"/>
        <v/>
      </c>
      <c r="AU60" s="2" t="str">
        <f t="shared" si="51"/>
        <v/>
      </c>
      <c r="AV60" s="2" t="str">
        <f t="shared" si="52"/>
        <v xml:space="preserve"> </v>
      </c>
      <c r="AW60" s="2" t="str">
        <f t="shared" si="116"/>
        <v xml:space="preserve"> </v>
      </c>
      <c r="AX60" s="2" t="str">
        <f t="shared" si="117"/>
        <v xml:space="preserve"> </v>
      </c>
      <c r="AY60" s="2" t="str">
        <f t="shared" si="118"/>
        <v xml:space="preserve"> </v>
      </c>
      <c r="AZ60" s="2"/>
      <c r="BA60" s="2" t="str">
        <f t="shared" si="53"/>
        <v/>
      </c>
      <c r="BB60" s="2" t="str">
        <f t="shared" si="54"/>
        <v/>
      </c>
      <c r="BC60" s="2" t="str">
        <f t="shared" si="55"/>
        <v/>
      </c>
      <c r="BD60" s="2" t="str">
        <f t="shared" si="56"/>
        <v/>
      </c>
      <c r="BE60" s="2"/>
      <c r="BH60" s="11" t="str">
        <f t="shared" si="81"/>
        <v/>
      </c>
      <c r="BI60" s="13" t="str">
        <f t="shared" si="82"/>
        <v/>
      </c>
      <c r="BJ60" s="4" t="str">
        <f t="shared" si="96"/>
        <v/>
      </c>
      <c r="BK60" s="4" t="str">
        <f t="shared" si="97"/>
        <v/>
      </c>
      <c r="BL60" s="4" t="str">
        <f t="shared" si="98"/>
        <v/>
      </c>
      <c r="BM60" s="7" t="str">
        <f t="shared" si="57"/>
        <v/>
      </c>
      <c r="BN60" s="7" t="str">
        <f t="shared" si="99"/>
        <v/>
      </c>
      <c r="BO60" s="7" t="str">
        <f t="shared" si="76"/>
        <v/>
      </c>
      <c r="BP60" s="7" t="str">
        <f t="shared" si="100"/>
        <v/>
      </c>
      <c r="BQ60" s="7" t="str">
        <f t="shared" si="101"/>
        <v/>
      </c>
      <c r="BR60" s="7" t="str">
        <f t="shared" si="102"/>
        <v/>
      </c>
      <c r="BS60" s="7" t="str">
        <f t="shared" si="59"/>
        <v/>
      </c>
      <c r="BT60" s="7" t="str">
        <f t="shared" si="60"/>
        <v/>
      </c>
      <c r="BU60" s="3" t="str">
        <f t="shared" si="103"/>
        <v/>
      </c>
      <c r="BV60" s="4" t="str">
        <f t="shared" si="104"/>
        <v/>
      </c>
      <c r="BW60" s="4" t="str">
        <f t="shared" si="105"/>
        <v/>
      </c>
      <c r="BX60" s="5" t="str">
        <f t="shared" si="106"/>
        <v/>
      </c>
      <c r="BY60" s="3" t="str">
        <f t="shared" si="107"/>
        <v/>
      </c>
      <c r="BZ60" s="5" t="str">
        <f t="shared" si="108"/>
        <v/>
      </c>
      <c r="CA60" s="7" t="str">
        <f t="shared" si="32"/>
        <v/>
      </c>
      <c r="CB60" s="7" t="str">
        <f t="shared" si="61"/>
        <v/>
      </c>
      <c r="CC60" s="7" t="str">
        <f t="shared" si="109"/>
        <v/>
      </c>
      <c r="CD60" s="7" t="str">
        <f t="shared" si="110"/>
        <v/>
      </c>
      <c r="CE60" s="7" t="str">
        <f t="shared" si="111"/>
        <v/>
      </c>
      <c r="CF60" s="7" t="str">
        <f t="shared" si="62"/>
        <v/>
      </c>
      <c r="CG60" s="7" t="str">
        <f t="shared" si="112"/>
        <v/>
      </c>
      <c r="CH60" s="7" t="str">
        <f t="shared" si="113"/>
        <v/>
      </c>
      <c r="CI60" s="4"/>
      <c r="CJ60" s="4" t="str">
        <f t="shared" si="38"/>
        <v/>
      </c>
      <c r="CK60" s="5" t="str">
        <f t="shared" si="114"/>
        <v/>
      </c>
      <c r="CL60" s="1" t="str">
        <f t="shared" si="67"/>
        <v/>
      </c>
      <c r="CM60" s="150" t="str">
        <f t="shared" si="68"/>
        <v/>
      </c>
      <c r="CN60" s="150" t="str">
        <f t="shared" si="69"/>
        <v/>
      </c>
      <c r="CO60" s="7" t="str">
        <f t="shared" si="70"/>
        <v/>
      </c>
      <c r="CP60" s="7"/>
      <c r="CQ60" s="7" t="str">
        <f t="shared" si="71"/>
        <v/>
      </c>
      <c r="CR60" s="7" t="str">
        <f t="shared" si="72"/>
        <v/>
      </c>
      <c r="CS60" s="7" t="str">
        <f t="shared" si="73"/>
        <v/>
      </c>
      <c r="CT60" s="7" t="str">
        <f t="shared" si="74"/>
        <v/>
      </c>
      <c r="CU60" s="7"/>
      <c r="CV60" s="7" t="str">
        <f t="shared" si="75"/>
        <v/>
      </c>
    </row>
    <row r="61" spans="1:100" ht="17.25" customHeight="1" x14ac:dyDescent="0.2">
      <c r="A61" s="8">
        <v>52</v>
      </c>
      <c r="B61" s="134"/>
      <c r="C61" s="41"/>
      <c r="D61" s="132"/>
      <c r="E61" s="39"/>
      <c r="F61" s="43"/>
      <c r="G61" s="132"/>
      <c r="H61" s="154"/>
      <c r="I61" s="16" t="str">
        <f t="shared" si="90"/>
        <v/>
      </c>
      <c r="J61" s="15" t="str">
        <f t="shared" si="91"/>
        <v/>
      </c>
      <c r="K61" s="15" t="str">
        <f>IF(BH61="1",COUNTIF(BH$10:BH61,"1"),"")</f>
        <v/>
      </c>
      <c r="L61" s="15" t="str">
        <f t="shared" si="92"/>
        <v/>
      </c>
      <c r="M61" s="15" t="str">
        <f t="shared" si="93"/>
        <v/>
      </c>
      <c r="N61" s="15" t="str">
        <f>IF(BI61="1",COUNTIF(BI$10:BI61,"1"),"")</f>
        <v/>
      </c>
      <c r="O61" s="15" t="str">
        <f t="shared" si="94"/>
        <v/>
      </c>
      <c r="P61" s="17" t="str">
        <f t="shared" si="95"/>
        <v/>
      </c>
      <c r="Q61" s="1"/>
      <c r="R61" s="242">
        <f t="shared" ref="R61:S61" ca="1" si="121">R37</f>
        <v>4</v>
      </c>
      <c r="S61" s="136">
        <f t="shared" ca="1" si="121"/>
        <v>0</v>
      </c>
      <c r="T61" s="136">
        <f t="shared" ca="1" si="115"/>
        <v>0</v>
      </c>
      <c r="U61" s="136">
        <f t="shared" ca="1" si="115"/>
        <v>0</v>
      </c>
      <c r="V61" s="136">
        <f t="shared" ca="1" si="115"/>
        <v>0</v>
      </c>
      <c r="W61" s="136">
        <f t="shared" ca="1" si="115"/>
        <v>0</v>
      </c>
      <c r="X61" s="243">
        <f t="shared" si="115"/>
        <v>0</v>
      </c>
      <c r="Y61" s="242">
        <f t="shared" ca="1" si="115"/>
        <v>4</v>
      </c>
      <c r="Z61" s="136">
        <f t="shared" ca="1" si="115"/>
        <v>0</v>
      </c>
      <c r="AA61" s="136">
        <f t="shared" ca="1" si="115"/>
        <v>0</v>
      </c>
      <c r="AB61" s="136">
        <f t="shared" ca="1" si="115"/>
        <v>0</v>
      </c>
      <c r="AC61" s="136">
        <f t="shared" ca="1" si="115"/>
        <v>0</v>
      </c>
      <c r="AD61" s="136">
        <f t="shared" ca="1" si="115"/>
        <v>0</v>
      </c>
      <c r="AE61" s="243">
        <f t="shared" si="115"/>
        <v>0</v>
      </c>
      <c r="AH61" s="2" t="str">
        <f t="shared" si="77"/>
        <v/>
      </c>
      <c r="AI61" s="2" t="str">
        <f t="shared" si="78"/>
        <v/>
      </c>
      <c r="AJ61" s="2" t="str">
        <f t="shared" si="63"/>
        <v/>
      </c>
      <c r="AK61" s="2" t="str">
        <f t="shared" si="42"/>
        <v/>
      </c>
      <c r="AL61" s="2" t="str">
        <f t="shared" si="43"/>
        <v/>
      </c>
      <c r="AM61" s="2" t="str">
        <f t="shared" si="44"/>
        <v/>
      </c>
      <c r="AN61" s="2" t="str">
        <f t="shared" si="45"/>
        <v/>
      </c>
      <c r="AO61" s="2" t="str">
        <f t="shared" si="79"/>
        <v/>
      </c>
      <c r="AP61" s="2" t="str">
        <f t="shared" si="80"/>
        <v/>
      </c>
      <c r="AQ61" s="2" t="str">
        <f t="shared" si="64"/>
        <v/>
      </c>
      <c r="AR61" s="2" t="str">
        <f t="shared" si="48"/>
        <v/>
      </c>
      <c r="AS61" s="2" t="str">
        <f t="shared" si="49"/>
        <v/>
      </c>
      <c r="AT61" s="2" t="str">
        <f t="shared" si="50"/>
        <v/>
      </c>
      <c r="AU61" s="2" t="str">
        <f t="shared" si="51"/>
        <v/>
      </c>
      <c r="AV61" s="2" t="str">
        <f t="shared" si="52"/>
        <v xml:space="preserve"> </v>
      </c>
      <c r="AW61" s="2" t="str">
        <f t="shared" si="116"/>
        <v xml:space="preserve"> </v>
      </c>
      <c r="AX61" s="2" t="str">
        <f t="shared" si="117"/>
        <v xml:space="preserve"> </v>
      </c>
      <c r="AY61" s="2" t="str">
        <f t="shared" si="118"/>
        <v xml:space="preserve"> </v>
      </c>
      <c r="AZ61" s="2"/>
      <c r="BA61" s="2" t="str">
        <f t="shared" si="53"/>
        <v/>
      </c>
      <c r="BB61" s="2" t="str">
        <f t="shared" si="54"/>
        <v/>
      </c>
      <c r="BC61" s="2" t="str">
        <f t="shared" si="55"/>
        <v/>
      </c>
      <c r="BD61" s="2" t="str">
        <f t="shared" si="56"/>
        <v/>
      </c>
      <c r="BH61" s="11" t="str">
        <f t="shared" si="81"/>
        <v/>
      </c>
      <c r="BI61" s="13" t="str">
        <f t="shared" si="82"/>
        <v/>
      </c>
      <c r="BJ61" s="4" t="str">
        <f t="shared" si="96"/>
        <v/>
      </c>
      <c r="BK61" s="4" t="str">
        <f t="shared" si="97"/>
        <v/>
      </c>
      <c r="BL61" s="4" t="str">
        <f t="shared" si="98"/>
        <v/>
      </c>
      <c r="BM61" s="7" t="str">
        <f t="shared" si="57"/>
        <v/>
      </c>
      <c r="BN61" s="7" t="str">
        <f t="shared" si="99"/>
        <v/>
      </c>
      <c r="BO61" s="7" t="str">
        <f t="shared" si="76"/>
        <v/>
      </c>
      <c r="BP61" s="7" t="str">
        <f t="shared" si="100"/>
        <v/>
      </c>
      <c r="BQ61" s="7" t="str">
        <f t="shared" si="101"/>
        <v/>
      </c>
      <c r="BR61" s="7" t="str">
        <f t="shared" si="102"/>
        <v/>
      </c>
      <c r="BS61" s="7" t="str">
        <f t="shared" si="59"/>
        <v/>
      </c>
      <c r="BT61" s="7" t="str">
        <f t="shared" si="60"/>
        <v/>
      </c>
      <c r="BU61" s="3" t="str">
        <f t="shared" si="103"/>
        <v/>
      </c>
      <c r="BV61" s="4" t="str">
        <f t="shared" si="104"/>
        <v/>
      </c>
      <c r="BW61" s="4" t="str">
        <f t="shared" si="105"/>
        <v/>
      </c>
      <c r="BX61" s="5" t="str">
        <f t="shared" si="106"/>
        <v/>
      </c>
      <c r="BY61" s="3" t="str">
        <f t="shared" si="107"/>
        <v/>
      </c>
      <c r="BZ61" s="5" t="str">
        <f t="shared" si="108"/>
        <v/>
      </c>
      <c r="CA61" s="7" t="str">
        <f t="shared" si="32"/>
        <v/>
      </c>
      <c r="CB61" s="7" t="str">
        <f t="shared" si="61"/>
        <v/>
      </c>
      <c r="CC61" s="7" t="str">
        <f t="shared" si="109"/>
        <v/>
      </c>
      <c r="CD61" s="7" t="str">
        <f t="shared" si="110"/>
        <v/>
      </c>
      <c r="CE61" s="7" t="str">
        <f t="shared" si="111"/>
        <v/>
      </c>
      <c r="CF61" s="7" t="str">
        <f t="shared" si="62"/>
        <v/>
      </c>
      <c r="CG61" s="7" t="str">
        <f t="shared" si="112"/>
        <v/>
      </c>
      <c r="CH61" s="7" t="str">
        <f t="shared" si="113"/>
        <v/>
      </c>
      <c r="CI61" s="4"/>
      <c r="CJ61" s="4" t="str">
        <f t="shared" si="38"/>
        <v/>
      </c>
      <c r="CK61" s="5" t="str">
        <f t="shared" si="114"/>
        <v/>
      </c>
      <c r="CL61" s="1" t="str">
        <f t="shared" si="67"/>
        <v/>
      </c>
      <c r="CM61" s="150" t="str">
        <f t="shared" si="68"/>
        <v/>
      </c>
      <c r="CN61" s="150" t="str">
        <f t="shared" si="69"/>
        <v/>
      </c>
      <c r="CO61" s="7" t="str">
        <f t="shared" si="70"/>
        <v/>
      </c>
      <c r="CP61" s="7"/>
      <c r="CQ61" s="7" t="str">
        <f t="shared" si="71"/>
        <v/>
      </c>
      <c r="CR61" s="7" t="str">
        <f t="shared" si="72"/>
        <v/>
      </c>
      <c r="CS61" s="7" t="str">
        <f t="shared" si="73"/>
        <v/>
      </c>
      <c r="CT61" s="7" t="str">
        <f t="shared" si="74"/>
        <v/>
      </c>
      <c r="CU61" s="7"/>
      <c r="CV61" s="7" t="str">
        <f t="shared" si="75"/>
        <v/>
      </c>
    </row>
    <row r="62" spans="1:100" ht="17.25" customHeight="1" x14ac:dyDescent="0.2">
      <c r="A62" s="8">
        <v>53</v>
      </c>
      <c r="B62" s="134"/>
      <c r="C62" s="41"/>
      <c r="D62" s="132"/>
      <c r="E62" s="39"/>
      <c r="F62" s="43"/>
      <c r="G62" s="132"/>
      <c r="H62" s="154"/>
      <c r="I62" s="16" t="str">
        <f t="shared" si="90"/>
        <v/>
      </c>
      <c r="J62" s="15" t="str">
        <f t="shared" si="91"/>
        <v/>
      </c>
      <c r="K62" s="15" t="str">
        <f>IF(BH62="1",COUNTIF(BH$10:BH62,"1"),"")</f>
        <v/>
      </c>
      <c r="L62" s="15" t="str">
        <f t="shared" si="92"/>
        <v/>
      </c>
      <c r="M62" s="15" t="str">
        <f t="shared" si="93"/>
        <v/>
      </c>
      <c r="N62" s="15" t="str">
        <f>IF(BI62="1",COUNTIF(BI$10:BI62,"1"),"")</f>
        <v/>
      </c>
      <c r="O62" s="15" t="str">
        <f t="shared" si="94"/>
        <v/>
      </c>
      <c r="P62" s="17" t="str">
        <f t="shared" si="95"/>
        <v/>
      </c>
      <c r="Q62" s="1"/>
      <c r="R62" s="242">
        <f t="shared" ref="R62:S62" ca="1" si="122">R38</f>
        <v>5</v>
      </c>
      <c r="S62" s="136">
        <f t="shared" ca="1" si="122"/>
        <v>0</v>
      </c>
      <c r="T62" s="136">
        <f t="shared" ca="1" si="115"/>
        <v>0</v>
      </c>
      <c r="U62" s="136">
        <f t="shared" ca="1" si="115"/>
        <v>0</v>
      </c>
      <c r="V62" s="136">
        <f t="shared" ca="1" si="115"/>
        <v>0</v>
      </c>
      <c r="W62" s="136">
        <f t="shared" ca="1" si="115"/>
        <v>0</v>
      </c>
      <c r="X62" s="243"/>
      <c r="Y62" s="242">
        <f t="shared" ref="Y62:Z62" ca="1" si="123">Y38</f>
        <v>5</v>
      </c>
      <c r="Z62" s="136">
        <f t="shared" ca="1" si="123"/>
        <v>0</v>
      </c>
      <c r="AA62" s="136">
        <f t="shared" ca="1" si="115"/>
        <v>0</v>
      </c>
      <c r="AB62" s="136">
        <f t="shared" ca="1" si="115"/>
        <v>0</v>
      </c>
      <c r="AC62" s="136">
        <f t="shared" ca="1" si="115"/>
        <v>0</v>
      </c>
      <c r="AD62" s="136">
        <f t="shared" ca="1" si="115"/>
        <v>0</v>
      </c>
      <c r="AE62" s="245"/>
      <c r="AH62" s="2" t="str">
        <f t="shared" si="77"/>
        <v/>
      </c>
      <c r="AI62" s="2" t="str">
        <f t="shared" si="78"/>
        <v/>
      </c>
      <c r="AJ62" s="2" t="str">
        <f t="shared" si="63"/>
        <v/>
      </c>
      <c r="AK62" s="2" t="str">
        <f t="shared" si="42"/>
        <v/>
      </c>
      <c r="AL62" s="2" t="str">
        <f t="shared" si="43"/>
        <v/>
      </c>
      <c r="AM62" s="2" t="str">
        <f t="shared" si="44"/>
        <v/>
      </c>
      <c r="AN62" s="2" t="str">
        <f t="shared" si="45"/>
        <v/>
      </c>
      <c r="AO62" s="2" t="str">
        <f t="shared" si="79"/>
        <v/>
      </c>
      <c r="AP62" s="2" t="str">
        <f t="shared" si="80"/>
        <v/>
      </c>
      <c r="AQ62" s="2" t="str">
        <f t="shared" si="64"/>
        <v/>
      </c>
      <c r="AR62" s="2" t="str">
        <f t="shared" si="48"/>
        <v/>
      </c>
      <c r="AS62" s="2" t="str">
        <f t="shared" si="49"/>
        <v/>
      </c>
      <c r="AT62" s="2" t="str">
        <f t="shared" si="50"/>
        <v/>
      </c>
      <c r="AU62" s="2" t="str">
        <f t="shared" si="51"/>
        <v/>
      </c>
      <c r="AV62" s="2" t="str">
        <f t="shared" si="52"/>
        <v xml:space="preserve"> </v>
      </c>
      <c r="AW62" s="2" t="str">
        <f t="shared" si="116"/>
        <v xml:space="preserve"> </v>
      </c>
      <c r="AX62" s="2" t="str">
        <f t="shared" si="117"/>
        <v xml:space="preserve"> </v>
      </c>
      <c r="AY62" s="2" t="str">
        <f t="shared" si="118"/>
        <v xml:space="preserve"> </v>
      </c>
      <c r="AZ62" s="2"/>
      <c r="BA62" s="2" t="str">
        <f t="shared" si="53"/>
        <v/>
      </c>
      <c r="BB62" s="2" t="str">
        <f t="shared" si="54"/>
        <v/>
      </c>
      <c r="BC62" s="2" t="str">
        <f t="shared" si="55"/>
        <v/>
      </c>
      <c r="BD62" s="2" t="str">
        <f t="shared" si="56"/>
        <v/>
      </c>
      <c r="BH62" s="11" t="str">
        <f t="shared" si="81"/>
        <v/>
      </c>
      <c r="BI62" s="13" t="str">
        <f t="shared" si="82"/>
        <v/>
      </c>
      <c r="BJ62" s="4" t="str">
        <f t="shared" si="96"/>
        <v/>
      </c>
      <c r="BK62" s="4" t="str">
        <f t="shared" si="97"/>
        <v/>
      </c>
      <c r="BL62" s="4" t="str">
        <f t="shared" si="98"/>
        <v/>
      </c>
      <c r="BM62" s="7" t="str">
        <f t="shared" si="57"/>
        <v/>
      </c>
      <c r="BN62" s="7" t="str">
        <f t="shared" si="99"/>
        <v/>
      </c>
      <c r="BO62" s="7" t="str">
        <f t="shared" si="76"/>
        <v/>
      </c>
      <c r="BP62" s="7" t="str">
        <f t="shared" si="100"/>
        <v/>
      </c>
      <c r="BQ62" s="7" t="str">
        <f t="shared" si="101"/>
        <v/>
      </c>
      <c r="BR62" s="7" t="str">
        <f t="shared" si="102"/>
        <v/>
      </c>
      <c r="BS62" s="7" t="str">
        <f t="shared" si="59"/>
        <v/>
      </c>
      <c r="BT62" s="7" t="str">
        <f t="shared" si="60"/>
        <v/>
      </c>
      <c r="BU62" s="3" t="str">
        <f t="shared" si="103"/>
        <v/>
      </c>
      <c r="BV62" s="4" t="str">
        <f t="shared" si="104"/>
        <v/>
      </c>
      <c r="BW62" s="4" t="str">
        <f t="shared" si="105"/>
        <v/>
      </c>
      <c r="BX62" s="5" t="str">
        <f t="shared" si="106"/>
        <v/>
      </c>
      <c r="BY62" s="3" t="str">
        <f t="shared" si="107"/>
        <v/>
      </c>
      <c r="BZ62" s="5" t="str">
        <f t="shared" si="108"/>
        <v/>
      </c>
      <c r="CA62" s="7" t="str">
        <f t="shared" si="32"/>
        <v/>
      </c>
      <c r="CB62" s="7" t="str">
        <f t="shared" si="61"/>
        <v/>
      </c>
      <c r="CC62" s="7" t="str">
        <f t="shared" si="109"/>
        <v/>
      </c>
      <c r="CD62" s="7" t="str">
        <f t="shared" si="110"/>
        <v/>
      </c>
      <c r="CE62" s="7" t="str">
        <f t="shared" si="111"/>
        <v/>
      </c>
      <c r="CF62" s="7" t="str">
        <f t="shared" si="62"/>
        <v/>
      </c>
      <c r="CG62" s="7" t="str">
        <f t="shared" si="112"/>
        <v/>
      </c>
      <c r="CH62" s="7" t="str">
        <f t="shared" si="113"/>
        <v/>
      </c>
      <c r="CI62" s="4"/>
      <c r="CJ62" s="4" t="str">
        <f t="shared" si="38"/>
        <v/>
      </c>
      <c r="CK62" s="5" t="str">
        <f t="shared" si="114"/>
        <v/>
      </c>
      <c r="CL62" s="1" t="str">
        <f t="shared" si="67"/>
        <v/>
      </c>
      <c r="CM62" s="150" t="str">
        <f t="shared" si="68"/>
        <v/>
      </c>
      <c r="CN62" s="150" t="str">
        <f t="shared" si="69"/>
        <v/>
      </c>
      <c r="CO62" s="7" t="str">
        <f t="shared" si="70"/>
        <v/>
      </c>
      <c r="CP62" s="7"/>
      <c r="CQ62" s="7" t="str">
        <f t="shared" si="71"/>
        <v/>
      </c>
      <c r="CR62" s="7" t="str">
        <f t="shared" si="72"/>
        <v/>
      </c>
      <c r="CS62" s="7" t="str">
        <f t="shared" si="73"/>
        <v/>
      </c>
      <c r="CT62" s="7" t="str">
        <f t="shared" si="74"/>
        <v/>
      </c>
      <c r="CU62" s="7"/>
      <c r="CV62" s="7" t="str">
        <f t="shared" si="75"/>
        <v/>
      </c>
    </row>
    <row r="63" spans="1:100" ht="17.25" customHeight="1" x14ac:dyDescent="0.2">
      <c r="A63" s="8">
        <v>54</v>
      </c>
      <c r="B63" s="134"/>
      <c r="C63" s="41"/>
      <c r="D63" s="132"/>
      <c r="E63" s="39"/>
      <c r="F63" s="43"/>
      <c r="G63" s="132"/>
      <c r="H63" s="154"/>
      <c r="I63" s="16" t="str">
        <f t="shared" si="90"/>
        <v/>
      </c>
      <c r="J63" s="15" t="str">
        <f t="shared" si="91"/>
        <v/>
      </c>
      <c r="K63" s="15" t="str">
        <f>IF(BH63="1",COUNTIF(BH$10:BH63,"1"),"")</f>
        <v/>
      </c>
      <c r="L63" s="15" t="str">
        <f t="shared" si="92"/>
        <v/>
      </c>
      <c r="M63" s="15" t="str">
        <f t="shared" si="93"/>
        <v/>
      </c>
      <c r="N63" s="15" t="str">
        <f>IF(BI63="1",COUNTIF(BI$10:BI63,"1"),"")</f>
        <v/>
      </c>
      <c r="O63" s="15" t="str">
        <f t="shared" si="94"/>
        <v/>
      </c>
      <c r="P63" s="17" t="str">
        <f t="shared" si="95"/>
        <v/>
      </c>
      <c r="Q63" s="1"/>
      <c r="R63" s="242">
        <f t="shared" ref="R63:S63" ca="1" si="124">R39</f>
        <v>6</v>
      </c>
      <c r="S63" s="136">
        <f t="shared" ca="1" si="124"/>
        <v>0</v>
      </c>
      <c r="T63" s="136">
        <f t="shared" ca="1" si="115"/>
        <v>0</v>
      </c>
      <c r="U63" s="136">
        <f t="shared" ca="1" si="115"/>
        <v>0</v>
      </c>
      <c r="V63" s="136">
        <f t="shared" ca="1" si="115"/>
        <v>0</v>
      </c>
      <c r="W63" s="136">
        <f t="shared" ca="1" si="115"/>
        <v>0</v>
      </c>
      <c r="X63" s="243"/>
      <c r="Y63" s="242">
        <f t="shared" ref="Y63:AD63" ca="1" si="125">Y39</f>
        <v>6</v>
      </c>
      <c r="Z63" s="136">
        <f t="shared" ca="1" si="125"/>
        <v>0</v>
      </c>
      <c r="AA63" s="136">
        <f t="shared" ca="1" si="125"/>
        <v>0</v>
      </c>
      <c r="AB63" s="136">
        <f t="shared" ca="1" si="125"/>
        <v>0</v>
      </c>
      <c r="AC63" s="136">
        <f t="shared" ca="1" si="125"/>
        <v>0</v>
      </c>
      <c r="AD63" s="136">
        <f t="shared" ca="1" si="125"/>
        <v>0</v>
      </c>
      <c r="AE63" s="243"/>
      <c r="AH63" s="2" t="str">
        <f t="shared" si="77"/>
        <v/>
      </c>
      <c r="AI63" s="2" t="str">
        <f t="shared" si="78"/>
        <v/>
      </c>
      <c r="AJ63" s="2" t="str">
        <f t="shared" si="63"/>
        <v/>
      </c>
      <c r="AK63" s="2" t="str">
        <f t="shared" si="42"/>
        <v/>
      </c>
      <c r="AL63" s="2" t="str">
        <f t="shared" si="43"/>
        <v/>
      </c>
      <c r="AM63" s="2" t="str">
        <f t="shared" si="44"/>
        <v/>
      </c>
      <c r="AN63" s="2" t="str">
        <f t="shared" si="45"/>
        <v/>
      </c>
      <c r="AO63" s="2" t="str">
        <f t="shared" si="79"/>
        <v/>
      </c>
      <c r="AP63" s="2" t="str">
        <f t="shared" si="80"/>
        <v/>
      </c>
      <c r="AQ63" s="2" t="str">
        <f t="shared" si="64"/>
        <v/>
      </c>
      <c r="AR63" s="2" t="str">
        <f t="shared" si="48"/>
        <v/>
      </c>
      <c r="AS63" s="2" t="str">
        <f t="shared" si="49"/>
        <v/>
      </c>
      <c r="AT63" s="2" t="str">
        <f t="shared" si="50"/>
        <v/>
      </c>
      <c r="AU63" s="2" t="str">
        <f t="shared" si="51"/>
        <v/>
      </c>
      <c r="AV63" s="2" t="str">
        <f t="shared" si="52"/>
        <v xml:space="preserve"> </v>
      </c>
      <c r="AW63" s="2" t="str">
        <f t="shared" si="116"/>
        <v xml:space="preserve"> </v>
      </c>
      <c r="AX63" s="2" t="str">
        <f t="shared" si="117"/>
        <v xml:space="preserve"> </v>
      </c>
      <c r="AY63" s="2" t="str">
        <f t="shared" si="118"/>
        <v xml:space="preserve"> </v>
      </c>
      <c r="AZ63" s="2"/>
      <c r="BA63" s="2" t="str">
        <f t="shared" si="53"/>
        <v/>
      </c>
      <c r="BB63" s="2" t="str">
        <f t="shared" si="54"/>
        <v/>
      </c>
      <c r="BC63" s="2" t="str">
        <f t="shared" si="55"/>
        <v/>
      </c>
      <c r="BD63" s="2" t="str">
        <f t="shared" si="56"/>
        <v/>
      </c>
      <c r="BH63" s="11" t="str">
        <f t="shared" si="81"/>
        <v/>
      </c>
      <c r="BI63" s="13" t="str">
        <f t="shared" si="82"/>
        <v/>
      </c>
      <c r="BJ63" s="4" t="str">
        <f t="shared" si="96"/>
        <v/>
      </c>
      <c r="BK63" s="4" t="str">
        <f t="shared" si="97"/>
        <v/>
      </c>
      <c r="BL63" s="4" t="str">
        <f t="shared" si="98"/>
        <v/>
      </c>
      <c r="BM63" s="7" t="str">
        <f t="shared" si="57"/>
        <v/>
      </c>
      <c r="BN63" s="7" t="str">
        <f t="shared" si="99"/>
        <v/>
      </c>
      <c r="BO63" s="7" t="str">
        <f t="shared" si="76"/>
        <v/>
      </c>
      <c r="BP63" s="7" t="str">
        <f t="shared" si="100"/>
        <v/>
      </c>
      <c r="BQ63" s="7" t="str">
        <f t="shared" si="101"/>
        <v/>
      </c>
      <c r="BR63" s="7" t="str">
        <f t="shared" si="102"/>
        <v/>
      </c>
      <c r="BS63" s="7" t="str">
        <f t="shared" si="59"/>
        <v/>
      </c>
      <c r="BT63" s="7" t="str">
        <f t="shared" si="60"/>
        <v/>
      </c>
      <c r="BU63" s="3" t="str">
        <f t="shared" si="103"/>
        <v/>
      </c>
      <c r="BV63" s="4" t="str">
        <f t="shared" si="104"/>
        <v/>
      </c>
      <c r="BW63" s="4" t="str">
        <f t="shared" si="105"/>
        <v/>
      </c>
      <c r="BX63" s="5" t="str">
        <f t="shared" si="106"/>
        <v/>
      </c>
      <c r="BY63" s="3" t="str">
        <f t="shared" si="107"/>
        <v/>
      </c>
      <c r="BZ63" s="5" t="str">
        <f t="shared" si="108"/>
        <v/>
      </c>
      <c r="CA63" s="7" t="str">
        <f t="shared" si="32"/>
        <v/>
      </c>
      <c r="CB63" s="7" t="str">
        <f t="shared" si="61"/>
        <v/>
      </c>
      <c r="CC63" s="7" t="str">
        <f t="shared" si="109"/>
        <v/>
      </c>
      <c r="CD63" s="7" t="str">
        <f t="shared" si="110"/>
        <v/>
      </c>
      <c r="CE63" s="7" t="str">
        <f t="shared" si="111"/>
        <v/>
      </c>
      <c r="CF63" s="7" t="str">
        <f t="shared" si="62"/>
        <v/>
      </c>
      <c r="CG63" s="7" t="str">
        <f t="shared" si="112"/>
        <v/>
      </c>
      <c r="CH63" s="7" t="str">
        <f t="shared" si="113"/>
        <v/>
      </c>
      <c r="CI63" s="4"/>
      <c r="CJ63" s="4" t="str">
        <f t="shared" si="38"/>
        <v/>
      </c>
      <c r="CK63" s="5" t="str">
        <f t="shared" si="114"/>
        <v/>
      </c>
      <c r="CL63" s="1" t="str">
        <f t="shared" si="67"/>
        <v/>
      </c>
      <c r="CM63" s="150" t="str">
        <f t="shared" si="68"/>
        <v/>
      </c>
      <c r="CN63" s="150" t="str">
        <f t="shared" si="69"/>
        <v/>
      </c>
      <c r="CO63" s="7" t="str">
        <f t="shared" si="70"/>
        <v/>
      </c>
      <c r="CP63" s="7"/>
      <c r="CQ63" s="7" t="str">
        <f t="shared" si="71"/>
        <v/>
      </c>
      <c r="CR63" s="7" t="str">
        <f t="shared" si="72"/>
        <v/>
      </c>
      <c r="CS63" s="7" t="str">
        <f t="shared" si="73"/>
        <v/>
      </c>
      <c r="CT63" s="7" t="str">
        <f t="shared" si="74"/>
        <v/>
      </c>
      <c r="CU63" s="7"/>
      <c r="CV63" s="7" t="str">
        <f t="shared" si="75"/>
        <v/>
      </c>
    </row>
    <row r="64" spans="1:100" ht="17.25" customHeight="1" x14ac:dyDescent="0.2">
      <c r="A64" s="8">
        <v>55</v>
      </c>
      <c r="B64" s="134"/>
      <c r="C64" s="41"/>
      <c r="D64" s="132"/>
      <c r="E64" s="39"/>
      <c r="F64" s="43"/>
      <c r="G64" s="132"/>
      <c r="H64" s="154"/>
      <c r="I64" s="16" t="str">
        <f t="shared" si="90"/>
        <v/>
      </c>
      <c r="J64" s="15" t="str">
        <f t="shared" si="91"/>
        <v/>
      </c>
      <c r="K64" s="15" t="str">
        <f>IF(BH64="1",COUNTIF(BH$10:BH64,"1"),"")</f>
        <v/>
      </c>
      <c r="L64" s="15" t="str">
        <f t="shared" si="92"/>
        <v/>
      </c>
      <c r="M64" s="15" t="str">
        <f t="shared" si="93"/>
        <v/>
      </c>
      <c r="N64" s="15" t="str">
        <f>IF(BI64="1",COUNTIF(BI$10:BI64,"1"),"")</f>
        <v/>
      </c>
      <c r="O64" s="15" t="str">
        <f t="shared" si="94"/>
        <v/>
      </c>
      <c r="P64" s="17" t="str">
        <f t="shared" si="95"/>
        <v/>
      </c>
      <c r="Q64" s="1"/>
      <c r="R64" s="242">
        <f t="shared" ref="R64:S64" ca="1" si="126">R40</f>
        <v>7</v>
      </c>
      <c r="S64" s="136">
        <f t="shared" ca="1" si="126"/>
        <v>0</v>
      </c>
      <c r="T64" s="136">
        <f t="shared" ca="1" si="115"/>
        <v>0</v>
      </c>
      <c r="U64" s="136">
        <f t="shared" ca="1" si="115"/>
        <v>0</v>
      </c>
      <c r="V64" s="136">
        <f t="shared" ca="1" si="115"/>
        <v>0</v>
      </c>
      <c r="W64" s="136">
        <f t="shared" ca="1" si="115"/>
        <v>0</v>
      </c>
      <c r="X64" s="243"/>
      <c r="Y64" s="242">
        <f t="shared" ref="Y64:AD64" ca="1" si="127">Y40</f>
        <v>7</v>
      </c>
      <c r="Z64" s="136">
        <f t="shared" ca="1" si="127"/>
        <v>0</v>
      </c>
      <c r="AA64" s="136">
        <f t="shared" ca="1" si="127"/>
        <v>0</v>
      </c>
      <c r="AB64" s="136">
        <f t="shared" ca="1" si="127"/>
        <v>0</v>
      </c>
      <c r="AC64" s="136">
        <f t="shared" ca="1" si="127"/>
        <v>0</v>
      </c>
      <c r="AD64" s="136">
        <f t="shared" ca="1" si="127"/>
        <v>0</v>
      </c>
      <c r="AE64" s="243"/>
      <c r="AH64" s="2" t="str">
        <f t="shared" si="77"/>
        <v/>
      </c>
      <c r="AI64" s="2" t="str">
        <f t="shared" si="78"/>
        <v/>
      </c>
      <c r="AJ64" s="2" t="str">
        <f t="shared" si="63"/>
        <v/>
      </c>
      <c r="AK64" s="2" t="str">
        <f t="shared" si="42"/>
        <v/>
      </c>
      <c r="AL64" s="2" t="str">
        <f t="shared" si="43"/>
        <v/>
      </c>
      <c r="AM64" s="2" t="str">
        <f t="shared" si="44"/>
        <v/>
      </c>
      <c r="AN64" s="2" t="str">
        <f t="shared" si="45"/>
        <v/>
      </c>
      <c r="AO64" s="2" t="str">
        <f t="shared" si="79"/>
        <v/>
      </c>
      <c r="AP64" s="2" t="str">
        <f t="shared" si="80"/>
        <v/>
      </c>
      <c r="AQ64" s="2" t="str">
        <f t="shared" si="64"/>
        <v/>
      </c>
      <c r="AR64" s="2" t="str">
        <f t="shared" si="48"/>
        <v/>
      </c>
      <c r="AS64" s="2" t="str">
        <f t="shared" si="49"/>
        <v/>
      </c>
      <c r="AT64" s="2" t="str">
        <f t="shared" si="50"/>
        <v/>
      </c>
      <c r="AU64" s="2" t="str">
        <f t="shared" si="51"/>
        <v/>
      </c>
      <c r="AV64" s="2" t="str">
        <f t="shared" si="52"/>
        <v xml:space="preserve"> </v>
      </c>
      <c r="AW64" s="2" t="str">
        <f t="shared" ref="AW64:AW81" si="128">UPPER(IF(BN64="S",BM64,IF(CB64="S",CA64," ")))</f>
        <v xml:space="preserve"> </v>
      </c>
      <c r="AX64" s="2" t="str">
        <f t="shared" ref="AX64:AX81" si="129">UPPER(IF(BN64="D",BM64,IF(CB64="D",CA64," ")))</f>
        <v xml:space="preserve"> </v>
      </c>
      <c r="AY64" s="2" t="str">
        <f t="shared" ref="AY64:AY81" si="130">UPPER(IF(BN64="DR",BM64,IF(CB64="DR",CA64," ")))</f>
        <v xml:space="preserve"> </v>
      </c>
      <c r="AZ64" s="2"/>
      <c r="BA64" s="2" t="str">
        <f t="shared" si="53"/>
        <v/>
      </c>
      <c r="BB64" s="2" t="str">
        <f t="shared" si="54"/>
        <v/>
      </c>
      <c r="BC64" s="2" t="str">
        <f t="shared" si="55"/>
        <v/>
      </c>
      <c r="BD64" s="2" t="str">
        <f t="shared" si="56"/>
        <v/>
      </c>
      <c r="BH64" s="11" t="str">
        <f t="shared" si="81"/>
        <v/>
      </c>
      <c r="BI64" s="13" t="str">
        <f t="shared" si="82"/>
        <v/>
      </c>
      <c r="BJ64" s="4" t="str">
        <f t="shared" si="96"/>
        <v/>
      </c>
      <c r="BK64" s="4" t="str">
        <f t="shared" si="97"/>
        <v/>
      </c>
      <c r="BL64" s="4" t="str">
        <f t="shared" si="98"/>
        <v/>
      </c>
      <c r="BM64" s="7" t="str">
        <f t="shared" si="57"/>
        <v/>
      </c>
      <c r="BN64" s="7" t="str">
        <f t="shared" si="99"/>
        <v/>
      </c>
      <c r="BO64" s="7" t="str">
        <f t="shared" si="76"/>
        <v/>
      </c>
      <c r="BP64" s="7" t="str">
        <f t="shared" si="100"/>
        <v/>
      </c>
      <c r="BQ64" s="7" t="str">
        <f t="shared" si="101"/>
        <v/>
      </c>
      <c r="BR64" s="7" t="str">
        <f t="shared" si="102"/>
        <v/>
      </c>
      <c r="BS64" s="7" t="str">
        <f t="shared" si="59"/>
        <v/>
      </c>
      <c r="BT64" s="7" t="str">
        <f t="shared" si="60"/>
        <v/>
      </c>
      <c r="BU64" s="3" t="str">
        <f t="shared" si="103"/>
        <v/>
      </c>
      <c r="BV64" s="4" t="str">
        <f t="shared" si="104"/>
        <v/>
      </c>
      <c r="BW64" s="4" t="str">
        <f t="shared" si="105"/>
        <v/>
      </c>
      <c r="BX64" s="5" t="str">
        <f t="shared" si="106"/>
        <v/>
      </c>
      <c r="BY64" s="3" t="str">
        <f t="shared" si="107"/>
        <v/>
      </c>
      <c r="BZ64" s="5" t="str">
        <f t="shared" si="108"/>
        <v/>
      </c>
      <c r="CA64" s="7" t="str">
        <f t="shared" si="32"/>
        <v/>
      </c>
      <c r="CB64" s="7" t="str">
        <f t="shared" si="61"/>
        <v/>
      </c>
      <c r="CC64" s="7" t="str">
        <f t="shared" si="109"/>
        <v/>
      </c>
      <c r="CD64" s="7" t="str">
        <f t="shared" si="110"/>
        <v/>
      </c>
      <c r="CE64" s="7" t="str">
        <f t="shared" si="111"/>
        <v/>
      </c>
      <c r="CF64" s="7" t="str">
        <f t="shared" si="62"/>
        <v/>
      </c>
      <c r="CG64" s="7" t="str">
        <f t="shared" si="112"/>
        <v/>
      </c>
      <c r="CH64" s="7" t="str">
        <f t="shared" si="113"/>
        <v/>
      </c>
      <c r="CI64" s="4"/>
      <c r="CJ64" s="4" t="str">
        <f t="shared" si="38"/>
        <v/>
      </c>
      <c r="CK64" s="5" t="str">
        <f t="shared" si="114"/>
        <v/>
      </c>
      <c r="CL64" s="1" t="str">
        <f t="shared" si="67"/>
        <v/>
      </c>
      <c r="CM64" s="150" t="str">
        <f t="shared" si="68"/>
        <v/>
      </c>
      <c r="CN64" s="150" t="str">
        <f t="shared" si="69"/>
        <v/>
      </c>
      <c r="CO64" s="7" t="str">
        <f t="shared" si="70"/>
        <v/>
      </c>
      <c r="CP64" s="7"/>
      <c r="CQ64" s="7" t="str">
        <f t="shared" si="71"/>
        <v/>
      </c>
      <c r="CR64" s="7" t="str">
        <f t="shared" si="72"/>
        <v/>
      </c>
      <c r="CS64" s="7" t="str">
        <f t="shared" si="73"/>
        <v/>
      </c>
      <c r="CT64" s="7" t="str">
        <f t="shared" si="74"/>
        <v/>
      </c>
      <c r="CU64" s="7"/>
      <c r="CV64" s="7" t="str">
        <f t="shared" si="75"/>
        <v/>
      </c>
    </row>
    <row r="65" spans="1:100" ht="17.25" customHeight="1" x14ac:dyDescent="0.2">
      <c r="A65" s="8">
        <v>56</v>
      </c>
      <c r="B65" s="134"/>
      <c r="C65" s="41"/>
      <c r="D65" s="132"/>
      <c r="E65" s="39"/>
      <c r="F65" s="43"/>
      <c r="G65" s="132"/>
      <c r="H65" s="154"/>
      <c r="I65" s="16" t="str">
        <f t="shared" si="90"/>
        <v/>
      </c>
      <c r="J65" s="15" t="str">
        <f t="shared" si="91"/>
        <v/>
      </c>
      <c r="K65" s="15" t="str">
        <f>IF(BH65="1",COUNTIF(BH$10:BH65,"1"),"")</f>
        <v/>
      </c>
      <c r="L65" s="15" t="str">
        <f t="shared" si="92"/>
        <v/>
      </c>
      <c r="M65" s="15" t="str">
        <f t="shared" si="93"/>
        <v/>
      </c>
      <c r="N65" s="15" t="str">
        <f>IF(BI65="1",COUNTIF(BI$10:BI65,"1"),"")</f>
        <v/>
      </c>
      <c r="O65" s="15" t="str">
        <f t="shared" si="94"/>
        <v/>
      </c>
      <c r="P65" s="17" t="str">
        <f t="shared" si="95"/>
        <v/>
      </c>
      <c r="Q65" s="1"/>
      <c r="R65" s="242">
        <f t="shared" ref="R65:S65" ca="1" si="131">R41</f>
        <v>8</v>
      </c>
      <c r="S65" s="136">
        <f t="shared" ca="1" si="131"/>
        <v>0</v>
      </c>
      <c r="T65" s="136">
        <f t="shared" ca="1" si="115"/>
        <v>0</v>
      </c>
      <c r="U65" s="136">
        <f t="shared" ca="1" si="115"/>
        <v>0</v>
      </c>
      <c r="V65" s="136">
        <f t="shared" ca="1" si="115"/>
        <v>0</v>
      </c>
      <c r="W65" s="136">
        <f t="shared" ca="1" si="115"/>
        <v>0</v>
      </c>
      <c r="X65" s="243"/>
      <c r="Y65" s="242">
        <f t="shared" ref="Y65:AD65" ca="1" si="132">Y41</f>
        <v>8</v>
      </c>
      <c r="Z65" s="136">
        <f t="shared" ca="1" si="132"/>
        <v>0</v>
      </c>
      <c r="AA65" s="136">
        <f t="shared" ca="1" si="132"/>
        <v>0</v>
      </c>
      <c r="AB65" s="136">
        <f t="shared" ca="1" si="132"/>
        <v>0</v>
      </c>
      <c r="AC65" s="136">
        <f t="shared" ca="1" si="132"/>
        <v>0</v>
      </c>
      <c r="AD65" s="136">
        <f t="shared" ca="1" si="132"/>
        <v>0</v>
      </c>
      <c r="AE65" s="243"/>
      <c r="AH65" s="2" t="str">
        <f t="shared" si="77"/>
        <v/>
      </c>
      <c r="AI65" s="2" t="str">
        <f t="shared" si="78"/>
        <v/>
      </c>
      <c r="AJ65" s="2" t="str">
        <f t="shared" si="63"/>
        <v/>
      </c>
      <c r="AK65" s="2" t="str">
        <f t="shared" si="42"/>
        <v/>
      </c>
      <c r="AL65" s="2" t="str">
        <f t="shared" si="43"/>
        <v/>
      </c>
      <c r="AM65" s="2" t="str">
        <f t="shared" si="44"/>
        <v/>
      </c>
      <c r="AN65" s="2" t="str">
        <f t="shared" si="45"/>
        <v/>
      </c>
      <c r="AO65" s="2" t="str">
        <f t="shared" si="79"/>
        <v/>
      </c>
      <c r="AP65" s="2" t="str">
        <f t="shared" si="80"/>
        <v/>
      </c>
      <c r="AQ65" s="2" t="str">
        <f t="shared" si="64"/>
        <v/>
      </c>
      <c r="AR65" s="2" t="str">
        <f t="shared" si="48"/>
        <v/>
      </c>
      <c r="AS65" s="2" t="str">
        <f t="shared" si="49"/>
        <v/>
      </c>
      <c r="AT65" s="2" t="str">
        <f t="shared" si="50"/>
        <v/>
      </c>
      <c r="AU65" s="2" t="str">
        <f t="shared" si="51"/>
        <v/>
      </c>
      <c r="AV65" s="2" t="str">
        <f t="shared" si="52"/>
        <v xml:space="preserve"> </v>
      </c>
      <c r="AW65" s="2" t="str">
        <f t="shared" si="128"/>
        <v xml:space="preserve"> </v>
      </c>
      <c r="AX65" s="2" t="str">
        <f t="shared" si="129"/>
        <v xml:space="preserve"> </v>
      </c>
      <c r="AY65" s="2" t="str">
        <f t="shared" si="130"/>
        <v xml:space="preserve"> </v>
      </c>
      <c r="AZ65" s="2"/>
      <c r="BA65" s="2" t="str">
        <f t="shared" si="53"/>
        <v/>
      </c>
      <c r="BB65" s="2" t="str">
        <f t="shared" si="54"/>
        <v/>
      </c>
      <c r="BC65" s="2" t="str">
        <f t="shared" si="55"/>
        <v/>
      </c>
      <c r="BD65" s="2" t="str">
        <f t="shared" si="56"/>
        <v/>
      </c>
      <c r="BE65" s="2"/>
      <c r="BH65" s="11" t="str">
        <f t="shared" si="81"/>
        <v/>
      </c>
      <c r="BI65" s="13" t="str">
        <f t="shared" si="82"/>
        <v/>
      </c>
      <c r="BJ65" s="4" t="str">
        <f t="shared" si="96"/>
        <v/>
      </c>
      <c r="BK65" s="4" t="str">
        <f t="shared" si="97"/>
        <v/>
      </c>
      <c r="BL65" s="4" t="str">
        <f t="shared" si="98"/>
        <v/>
      </c>
      <c r="BM65" s="7" t="str">
        <f t="shared" si="57"/>
        <v/>
      </c>
      <c r="BN65" s="7" t="str">
        <f t="shared" si="99"/>
        <v/>
      </c>
      <c r="BO65" s="7" t="str">
        <f t="shared" si="76"/>
        <v/>
      </c>
      <c r="BP65" s="7" t="str">
        <f t="shared" si="100"/>
        <v/>
      </c>
      <c r="BQ65" s="7" t="str">
        <f t="shared" si="101"/>
        <v/>
      </c>
      <c r="BR65" s="7" t="str">
        <f t="shared" si="102"/>
        <v/>
      </c>
      <c r="BS65" s="7" t="str">
        <f t="shared" si="59"/>
        <v/>
      </c>
      <c r="BT65" s="7" t="str">
        <f t="shared" si="60"/>
        <v/>
      </c>
      <c r="BU65" s="3" t="str">
        <f t="shared" si="103"/>
        <v/>
      </c>
      <c r="BV65" s="4" t="str">
        <f t="shared" si="104"/>
        <v/>
      </c>
      <c r="BW65" s="4" t="str">
        <f t="shared" si="105"/>
        <v/>
      </c>
      <c r="BX65" s="5" t="str">
        <f t="shared" si="106"/>
        <v/>
      </c>
      <c r="BY65" s="3" t="str">
        <f t="shared" si="107"/>
        <v/>
      </c>
      <c r="BZ65" s="5" t="str">
        <f t="shared" si="108"/>
        <v/>
      </c>
      <c r="CA65" s="7" t="str">
        <f t="shared" si="32"/>
        <v/>
      </c>
      <c r="CB65" s="7" t="str">
        <f t="shared" si="61"/>
        <v/>
      </c>
      <c r="CC65" s="7" t="str">
        <f t="shared" si="109"/>
        <v/>
      </c>
      <c r="CD65" s="7" t="str">
        <f t="shared" si="110"/>
        <v/>
      </c>
      <c r="CE65" s="7" t="str">
        <f t="shared" si="111"/>
        <v/>
      </c>
      <c r="CF65" s="7" t="str">
        <f t="shared" si="62"/>
        <v/>
      </c>
      <c r="CG65" s="7" t="str">
        <f t="shared" si="112"/>
        <v/>
      </c>
      <c r="CH65" s="7" t="str">
        <f t="shared" si="113"/>
        <v/>
      </c>
      <c r="CI65" s="4"/>
      <c r="CJ65" s="4" t="str">
        <f t="shared" si="38"/>
        <v/>
      </c>
      <c r="CK65" s="5" t="str">
        <f t="shared" si="114"/>
        <v/>
      </c>
      <c r="CL65" s="1" t="str">
        <f t="shared" si="67"/>
        <v/>
      </c>
      <c r="CM65" s="150" t="str">
        <f t="shared" si="68"/>
        <v/>
      </c>
      <c r="CN65" s="150" t="str">
        <f t="shared" si="69"/>
        <v/>
      </c>
      <c r="CO65" s="7" t="str">
        <f t="shared" si="70"/>
        <v/>
      </c>
      <c r="CP65" s="7"/>
      <c r="CQ65" s="7" t="str">
        <f t="shared" si="71"/>
        <v/>
      </c>
      <c r="CR65" s="7" t="str">
        <f t="shared" si="72"/>
        <v/>
      </c>
      <c r="CS65" s="7" t="str">
        <f t="shared" si="73"/>
        <v/>
      </c>
      <c r="CT65" s="7" t="str">
        <f t="shared" si="74"/>
        <v/>
      </c>
      <c r="CU65" s="7"/>
      <c r="CV65" s="7" t="str">
        <f t="shared" si="75"/>
        <v/>
      </c>
    </row>
    <row r="66" spans="1:100" ht="17.25" customHeight="1" x14ac:dyDescent="0.2">
      <c r="A66" s="8">
        <v>57</v>
      </c>
      <c r="B66" s="134"/>
      <c r="C66" s="41"/>
      <c r="D66" s="132"/>
      <c r="E66" s="39"/>
      <c r="F66" s="43"/>
      <c r="G66" s="132"/>
      <c r="H66" s="154"/>
      <c r="I66" s="16" t="str">
        <f t="shared" si="90"/>
        <v/>
      </c>
      <c r="J66" s="15" t="str">
        <f t="shared" si="91"/>
        <v/>
      </c>
      <c r="K66" s="15" t="str">
        <f>IF(BH66="1",COUNTIF(BH$10:BH66,"1"),"")</f>
        <v/>
      </c>
      <c r="L66" s="15" t="str">
        <f t="shared" si="92"/>
        <v/>
      </c>
      <c r="M66" s="15" t="str">
        <f t="shared" si="93"/>
        <v/>
      </c>
      <c r="N66" s="15" t="str">
        <f>IF(BI66="1",COUNTIF(BI$10:BI66,"1"),"")</f>
        <v/>
      </c>
      <c r="O66" s="15" t="str">
        <f t="shared" si="94"/>
        <v/>
      </c>
      <c r="P66" s="17" t="str">
        <f t="shared" si="95"/>
        <v/>
      </c>
      <c r="Q66" s="1"/>
      <c r="R66" s="242">
        <f t="shared" ref="R66:S66" ca="1" si="133">R42</f>
        <v>9</v>
      </c>
      <c r="S66" s="136">
        <f t="shared" ca="1" si="133"/>
        <v>0</v>
      </c>
      <c r="T66" s="136">
        <f t="shared" ca="1" si="115"/>
        <v>0</v>
      </c>
      <c r="U66" s="136">
        <f t="shared" ca="1" si="115"/>
        <v>0</v>
      </c>
      <c r="V66" s="136">
        <f t="shared" ca="1" si="115"/>
        <v>0</v>
      </c>
      <c r="W66" s="136">
        <f t="shared" ca="1" si="115"/>
        <v>0</v>
      </c>
      <c r="X66" s="243"/>
      <c r="Y66" s="242">
        <f t="shared" ref="Y66:AD66" ca="1" si="134">Y42</f>
        <v>9</v>
      </c>
      <c r="Z66" s="136">
        <f t="shared" ca="1" si="134"/>
        <v>0</v>
      </c>
      <c r="AA66" s="136">
        <f t="shared" ca="1" si="134"/>
        <v>0</v>
      </c>
      <c r="AB66" s="136">
        <f t="shared" ca="1" si="134"/>
        <v>0</v>
      </c>
      <c r="AC66" s="136">
        <f t="shared" ca="1" si="134"/>
        <v>0</v>
      </c>
      <c r="AD66" s="136">
        <f t="shared" ca="1" si="134"/>
        <v>0</v>
      </c>
      <c r="AE66" s="243"/>
      <c r="AH66" s="2" t="str">
        <f t="shared" si="77"/>
        <v/>
      </c>
      <c r="AI66" s="2" t="str">
        <f t="shared" si="78"/>
        <v/>
      </c>
      <c r="AJ66" s="2" t="str">
        <f t="shared" si="63"/>
        <v/>
      </c>
      <c r="AK66" s="2" t="str">
        <f t="shared" si="42"/>
        <v/>
      </c>
      <c r="AL66" s="2" t="str">
        <f t="shared" si="43"/>
        <v/>
      </c>
      <c r="AM66" s="2" t="str">
        <f t="shared" si="44"/>
        <v/>
      </c>
      <c r="AN66" s="2" t="str">
        <f t="shared" si="45"/>
        <v/>
      </c>
      <c r="AO66" s="2" t="str">
        <f t="shared" si="79"/>
        <v/>
      </c>
      <c r="AP66" s="2" t="str">
        <f t="shared" si="80"/>
        <v/>
      </c>
      <c r="AQ66" s="2" t="str">
        <f t="shared" si="64"/>
        <v/>
      </c>
      <c r="AR66" s="2" t="str">
        <f t="shared" si="48"/>
        <v/>
      </c>
      <c r="AS66" s="2" t="str">
        <f t="shared" si="49"/>
        <v/>
      </c>
      <c r="AT66" s="2" t="str">
        <f t="shared" si="50"/>
        <v/>
      </c>
      <c r="AU66" s="2" t="str">
        <f t="shared" si="51"/>
        <v/>
      </c>
      <c r="AV66" s="2" t="str">
        <f t="shared" si="52"/>
        <v xml:space="preserve"> </v>
      </c>
      <c r="AW66" s="2" t="str">
        <f t="shared" si="128"/>
        <v xml:space="preserve"> </v>
      </c>
      <c r="AX66" s="2" t="str">
        <f t="shared" si="129"/>
        <v xml:space="preserve"> </v>
      </c>
      <c r="AY66" s="2" t="str">
        <f t="shared" si="130"/>
        <v xml:space="preserve"> </v>
      </c>
      <c r="AZ66" s="2"/>
      <c r="BA66" s="2" t="str">
        <f t="shared" si="53"/>
        <v/>
      </c>
      <c r="BB66" s="2" t="str">
        <f t="shared" si="54"/>
        <v/>
      </c>
      <c r="BC66" s="2" t="str">
        <f t="shared" si="55"/>
        <v/>
      </c>
      <c r="BD66" s="2" t="str">
        <f t="shared" si="56"/>
        <v/>
      </c>
      <c r="BH66" s="11" t="str">
        <f t="shared" si="81"/>
        <v/>
      </c>
      <c r="BI66" s="13" t="str">
        <f t="shared" si="82"/>
        <v/>
      </c>
      <c r="BJ66" s="4" t="str">
        <f t="shared" si="96"/>
        <v/>
      </c>
      <c r="BK66" s="4" t="str">
        <f t="shared" si="97"/>
        <v/>
      </c>
      <c r="BL66" s="4" t="str">
        <f t="shared" si="98"/>
        <v/>
      </c>
      <c r="BM66" s="7" t="str">
        <f t="shared" si="57"/>
        <v/>
      </c>
      <c r="BN66" s="7" t="str">
        <f t="shared" si="99"/>
        <v/>
      </c>
      <c r="BO66" s="7" t="str">
        <f t="shared" si="76"/>
        <v/>
      </c>
      <c r="BP66" s="7" t="str">
        <f t="shared" si="100"/>
        <v/>
      </c>
      <c r="BQ66" s="7" t="str">
        <f t="shared" si="101"/>
        <v/>
      </c>
      <c r="BR66" s="7" t="str">
        <f t="shared" si="102"/>
        <v/>
      </c>
      <c r="BS66" s="7" t="str">
        <f t="shared" si="59"/>
        <v/>
      </c>
      <c r="BT66" s="7" t="str">
        <f t="shared" si="60"/>
        <v/>
      </c>
      <c r="BU66" s="3" t="str">
        <f t="shared" si="103"/>
        <v/>
      </c>
      <c r="BV66" s="4" t="str">
        <f t="shared" si="104"/>
        <v/>
      </c>
      <c r="BW66" s="4" t="str">
        <f t="shared" si="105"/>
        <v/>
      </c>
      <c r="BX66" s="5" t="str">
        <f t="shared" si="106"/>
        <v/>
      </c>
      <c r="BY66" s="3" t="str">
        <f t="shared" si="107"/>
        <v/>
      </c>
      <c r="BZ66" s="5" t="str">
        <f t="shared" si="108"/>
        <v/>
      </c>
      <c r="CA66" s="7" t="str">
        <f t="shared" si="32"/>
        <v/>
      </c>
      <c r="CB66" s="7" t="str">
        <f t="shared" si="61"/>
        <v/>
      </c>
      <c r="CC66" s="7" t="str">
        <f t="shared" si="109"/>
        <v/>
      </c>
      <c r="CD66" s="7" t="str">
        <f t="shared" si="110"/>
        <v/>
      </c>
      <c r="CE66" s="7" t="str">
        <f t="shared" si="111"/>
        <v/>
      </c>
      <c r="CF66" s="7" t="str">
        <f t="shared" si="62"/>
        <v/>
      </c>
      <c r="CG66" s="7" t="str">
        <f t="shared" si="112"/>
        <v/>
      </c>
      <c r="CH66" s="7" t="str">
        <f t="shared" si="113"/>
        <v/>
      </c>
      <c r="CI66" s="4"/>
      <c r="CJ66" s="4" t="str">
        <f t="shared" si="38"/>
        <v/>
      </c>
      <c r="CK66" s="5" t="str">
        <f t="shared" si="114"/>
        <v/>
      </c>
      <c r="CL66" s="1" t="str">
        <f t="shared" si="67"/>
        <v/>
      </c>
      <c r="CM66" s="150" t="str">
        <f t="shared" si="68"/>
        <v/>
      </c>
      <c r="CN66" s="150" t="str">
        <f t="shared" si="69"/>
        <v/>
      </c>
      <c r="CO66" s="7" t="str">
        <f t="shared" si="70"/>
        <v/>
      </c>
      <c r="CP66" s="7"/>
      <c r="CQ66" s="7" t="str">
        <f t="shared" si="71"/>
        <v/>
      </c>
      <c r="CR66" s="7" t="str">
        <f t="shared" si="72"/>
        <v/>
      </c>
      <c r="CS66" s="7" t="str">
        <f t="shared" si="73"/>
        <v/>
      </c>
      <c r="CT66" s="7" t="str">
        <f t="shared" si="74"/>
        <v/>
      </c>
      <c r="CU66" s="7"/>
      <c r="CV66" s="7" t="str">
        <f t="shared" si="75"/>
        <v/>
      </c>
    </row>
    <row r="67" spans="1:100" ht="17.25" customHeight="1" x14ac:dyDescent="0.2">
      <c r="A67" s="8">
        <v>58</v>
      </c>
      <c r="B67" s="134"/>
      <c r="C67" s="41"/>
      <c r="D67" s="132"/>
      <c r="E67" s="39"/>
      <c r="F67" s="43"/>
      <c r="G67" s="132"/>
      <c r="H67" s="154"/>
      <c r="I67" s="16" t="str">
        <f t="shared" si="90"/>
        <v/>
      </c>
      <c r="J67" s="15" t="str">
        <f t="shared" si="91"/>
        <v/>
      </c>
      <c r="K67" s="15" t="str">
        <f>IF(BH67="1",COUNTIF(BH$10:BH67,"1"),"")</f>
        <v/>
      </c>
      <c r="L67" s="15" t="str">
        <f t="shared" si="92"/>
        <v/>
      </c>
      <c r="M67" s="15" t="str">
        <f t="shared" si="93"/>
        <v/>
      </c>
      <c r="N67" s="15" t="str">
        <f>IF(BI67="1",COUNTIF(BI$10:BI67,"1"),"")</f>
        <v/>
      </c>
      <c r="O67" s="15" t="str">
        <f t="shared" si="94"/>
        <v/>
      </c>
      <c r="P67" s="17" t="str">
        <f t="shared" si="95"/>
        <v/>
      </c>
      <c r="Q67" s="1"/>
      <c r="R67" s="242">
        <f t="shared" ref="R67:S67" ca="1" si="135">R43</f>
        <v>10</v>
      </c>
      <c r="S67" s="136">
        <f t="shared" ca="1" si="135"/>
        <v>0</v>
      </c>
      <c r="T67" s="136">
        <f t="shared" ca="1" si="115"/>
        <v>0</v>
      </c>
      <c r="U67" s="136">
        <f t="shared" ca="1" si="115"/>
        <v>0</v>
      </c>
      <c r="V67" s="136">
        <f t="shared" ca="1" si="115"/>
        <v>0</v>
      </c>
      <c r="W67" s="136">
        <f t="shared" ca="1" si="115"/>
        <v>0</v>
      </c>
      <c r="X67" s="243"/>
      <c r="Y67" s="242">
        <f t="shared" ref="Y67:AD67" ca="1" si="136">Y43</f>
        <v>10</v>
      </c>
      <c r="Z67" s="136">
        <f t="shared" ca="1" si="136"/>
        <v>0</v>
      </c>
      <c r="AA67" s="136">
        <f t="shared" ca="1" si="136"/>
        <v>0</v>
      </c>
      <c r="AB67" s="136">
        <f t="shared" ca="1" si="136"/>
        <v>0</v>
      </c>
      <c r="AC67" s="136">
        <f t="shared" ca="1" si="136"/>
        <v>0</v>
      </c>
      <c r="AD67" s="136">
        <f t="shared" ca="1" si="136"/>
        <v>0</v>
      </c>
      <c r="AE67" s="243"/>
      <c r="AH67" s="2" t="str">
        <f t="shared" si="77"/>
        <v/>
      </c>
      <c r="AI67" s="2" t="str">
        <f t="shared" si="78"/>
        <v/>
      </c>
      <c r="AJ67" s="2" t="str">
        <f t="shared" si="63"/>
        <v/>
      </c>
      <c r="AK67" s="2" t="str">
        <f t="shared" si="42"/>
        <v/>
      </c>
      <c r="AL67" s="2" t="str">
        <f t="shared" si="43"/>
        <v/>
      </c>
      <c r="AM67" s="2" t="str">
        <f t="shared" si="44"/>
        <v/>
      </c>
      <c r="AN67" s="2" t="str">
        <f t="shared" si="45"/>
        <v/>
      </c>
      <c r="AO67" s="2" t="str">
        <f t="shared" si="79"/>
        <v/>
      </c>
      <c r="AP67" s="2" t="str">
        <f t="shared" si="80"/>
        <v/>
      </c>
      <c r="AQ67" s="2" t="str">
        <f t="shared" si="64"/>
        <v/>
      </c>
      <c r="AR67" s="2" t="str">
        <f t="shared" si="48"/>
        <v/>
      </c>
      <c r="AS67" s="2" t="str">
        <f t="shared" si="49"/>
        <v/>
      </c>
      <c r="AT67" s="2" t="str">
        <f t="shared" si="50"/>
        <v/>
      </c>
      <c r="AU67" s="2" t="str">
        <f t="shared" si="51"/>
        <v/>
      </c>
      <c r="AV67" s="2" t="str">
        <f t="shared" si="52"/>
        <v xml:space="preserve"> </v>
      </c>
      <c r="AW67" s="2" t="str">
        <f t="shared" si="128"/>
        <v xml:space="preserve"> </v>
      </c>
      <c r="AX67" s="2" t="str">
        <f t="shared" si="129"/>
        <v xml:space="preserve"> </v>
      </c>
      <c r="AY67" s="2" t="str">
        <f t="shared" si="130"/>
        <v xml:space="preserve"> </v>
      </c>
      <c r="AZ67" s="2"/>
      <c r="BA67" s="2" t="str">
        <f t="shared" si="53"/>
        <v/>
      </c>
      <c r="BB67" s="2" t="str">
        <f t="shared" si="54"/>
        <v/>
      </c>
      <c r="BC67" s="2" t="str">
        <f t="shared" si="55"/>
        <v/>
      </c>
      <c r="BD67" s="2" t="str">
        <f t="shared" si="56"/>
        <v/>
      </c>
      <c r="BH67" s="11" t="str">
        <f t="shared" si="81"/>
        <v/>
      </c>
      <c r="BI67" s="13" t="str">
        <f t="shared" si="82"/>
        <v/>
      </c>
      <c r="BJ67" s="4" t="str">
        <f t="shared" si="96"/>
        <v/>
      </c>
      <c r="BK67" s="4" t="str">
        <f t="shared" si="97"/>
        <v/>
      </c>
      <c r="BL67" s="4" t="str">
        <f t="shared" si="98"/>
        <v/>
      </c>
      <c r="BM67" s="7" t="str">
        <f t="shared" si="57"/>
        <v/>
      </c>
      <c r="BN67" s="7" t="str">
        <f t="shared" si="99"/>
        <v/>
      </c>
      <c r="BO67" s="7" t="str">
        <f t="shared" si="76"/>
        <v/>
      </c>
      <c r="BP67" s="7" t="str">
        <f t="shared" si="100"/>
        <v/>
      </c>
      <c r="BQ67" s="7" t="str">
        <f t="shared" si="101"/>
        <v/>
      </c>
      <c r="BR67" s="7" t="str">
        <f t="shared" si="102"/>
        <v/>
      </c>
      <c r="BS67" s="7" t="str">
        <f t="shared" si="59"/>
        <v/>
      </c>
      <c r="BT67" s="7" t="str">
        <f t="shared" si="60"/>
        <v/>
      </c>
      <c r="BU67" s="3" t="str">
        <f t="shared" si="103"/>
        <v/>
      </c>
      <c r="BV67" s="4" t="str">
        <f t="shared" si="104"/>
        <v/>
      </c>
      <c r="BW67" s="4" t="str">
        <f t="shared" si="105"/>
        <v/>
      </c>
      <c r="BX67" s="5" t="str">
        <f t="shared" si="106"/>
        <v/>
      </c>
      <c r="BY67" s="3" t="str">
        <f t="shared" si="107"/>
        <v/>
      </c>
      <c r="BZ67" s="5" t="str">
        <f t="shared" si="108"/>
        <v/>
      </c>
      <c r="CA67" s="7" t="str">
        <f t="shared" si="32"/>
        <v/>
      </c>
      <c r="CB67" s="7" t="str">
        <f t="shared" si="61"/>
        <v/>
      </c>
      <c r="CC67" s="7" t="str">
        <f t="shared" si="109"/>
        <v/>
      </c>
      <c r="CD67" s="7" t="str">
        <f t="shared" si="110"/>
        <v/>
      </c>
      <c r="CE67" s="7" t="str">
        <f t="shared" si="111"/>
        <v/>
      </c>
      <c r="CF67" s="7" t="str">
        <f t="shared" si="62"/>
        <v/>
      </c>
      <c r="CG67" s="7" t="str">
        <f t="shared" si="112"/>
        <v/>
      </c>
      <c r="CH67" s="7" t="str">
        <f t="shared" si="113"/>
        <v/>
      </c>
      <c r="CI67" s="4"/>
      <c r="CJ67" s="4" t="str">
        <f t="shared" si="38"/>
        <v/>
      </c>
      <c r="CK67" s="5" t="str">
        <f t="shared" si="114"/>
        <v/>
      </c>
      <c r="CL67" s="1" t="str">
        <f t="shared" si="67"/>
        <v/>
      </c>
      <c r="CM67" s="150" t="str">
        <f t="shared" si="68"/>
        <v/>
      </c>
      <c r="CN67" s="150" t="str">
        <f t="shared" si="69"/>
        <v/>
      </c>
      <c r="CO67" s="7" t="str">
        <f t="shared" si="70"/>
        <v/>
      </c>
      <c r="CP67" s="7"/>
      <c r="CQ67" s="7" t="str">
        <f t="shared" si="71"/>
        <v/>
      </c>
      <c r="CR67" s="7" t="str">
        <f t="shared" si="72"/>
        <v/>
      </c>
      <c r="CS67" s="7" t="str">
        <f t="shared" si="73"/>
        <v/>
      </c>
      <c r="CT67" s="7" t="str">
        <f t="shared" si="74"/>
        <v/>
      </c>
      <c r="CU67" s="7"/>
      <c r="CV67" s="7" t="str">
        <f t="shared" si="75"/>
        <v/>
      </c>
    </row>
    <row r="68" spans="1:100" ht="17.25" customHeight="1" x14ac:dyDescent="0.2">
      <c r="A68" s="8">
        <v>59</v>
      </c>
      <c r="B68" s="134"/>
      <c r="C68" s="41"/>
      <c r="D68" s="132"/>
      <c r="E68" s="39"/>
      <c r="F68" s="43"/>
      <c r="G68" s="132"/>
      <c r="H68" s="154"/>
      <c r="I68" s="16" t="str">
        <f t="shared" si="90"/>
        <v/>
      </c>
      <c r="J68" s="15" t="str">
        <f t="shared" si="91"/>
        <v/>
      </c>
      <c r="K68" s="15" t="str">
        <f>IF(BH68="1",COUNTIF(BH$10:BH68,"1"),"")</f>
        <v/>
      </c>
      <c r="L68" s="15" t="str">
        <f t="shared" si="92"/>
        <v/>
      </c>
      <c r="M68" s="15" t="str">
        <f t="shared" si="93"/>
        <v/>
      </c>
      <c r="N68" s="15" t="str">
        <f>IF(BI68="1",COUNTIF(BI$10:BI68,"1"),"")</f>
        <v/>
      </c>
      <c r="O68" s="15" t="str">
        <f t="shared" si="94"/>
        <v/>
      </c>
      <c r="P68" s="17" t="str">
        <f t="shared" si="95"/>
        <v/>
      </c>
      <c r="Q68" s="1"/>
      <c r="R68" s="242">
        <f t="shared" ref="R68:S68" ca="1" si="137">R44</f>
        <v>11</v>
      </c>
      <c r="S68" s="136">
        <f t="shared" ca="1" si="137"/>
        <v>0</v>
      </c>
      <c r="T68" s="136">
        <f t="shared" ca="1" si="115"/>
        <v>0</v>
      </c>
      <c r="U68" s="136">
        <f t="shared" ca="1" si="115"/>
        <v>0</v>
      </c>
      <c r="V68" s="136">
        <f t="shared" ca="1" si="115"/>
        <v>0</v>
      </c>
      <c r="W68" s="136">
        <f t="shared" ca="1" si="115"/>
        <v>0</v>
      </c>
      <c r="X68" s="243"/>
      <c r="Y68" s="242">
        <f t="shared" ref="Y68:AD68" ca="1" si="138">Y44</f>
        <v>11</v>
      </c>
      <c r="Z68" s="136">
        <f t="shared" ca="1" si="138"/>
        <v>0</v>
      </c>
      <c r="AA68" s="136">
        <f t="shared" ca="1" si="138"/>
        <v>0</v>
      </c>
      <c r="AB68" s="136">
        <f t="shared" ca="1" si="138"/>
        <v>0</v>
      </c>
      <c r="AC68" s="136">
        <f t="shared" ca="1" si="138"/>
        <v>0</v>
      </c>
      <c r="AD68" s="136">
        <f t="shared" ca="1" si="138"/>
        <v>0</v>
      </c>
      <c r="AE68" s="243"/>
      <c r="AH68" s="2" t="str">
        <f t="shared" si="77"/>
        <v/>
      </c>
      <c r="AI68" s="2" t="str">
        <f t="shared" si="78"/>
        <v/>
      </c>
      <c r="AJ68" s="2" t="str">
        <f t="shared" si="63"/>
        <v/>
      </c>
      <c r="AK68" s="2" t="str">
        <f t="shared" si="42"/>
        <v/>
      </c>
      <c r="AL68" s="2" t="str">
        <f t="shared" si="43"/>
        <v/>
      </c>
      <c r="AM68" s="2" t="str">
        <f t="shared" si="44"/>
        <v/>
      </c>
      <c r="AN68" s="2" t="str">
        <f t="shared" si="45"/>
        <v/>
      </c>
      <c r="AO68" s="2" t="str">
        <f t="shared" si="79"/>
        <v/>
      </c>
      <c r="AP68" s="2" t="str">
        <f t="shared" si="80"/>
        <v/>
      </c>
      <c r="AQ68" s="2" t="str">
        <f t="shared" si="64"/>
        <v/>
      </c>
      <c r="AR68" s="2" t="str">
        <f t="shared" si="48"/>
        <v/>
      </c>
      <c r="AS68" s="2" t="str">
        <f t="shared" si="49"/>
        <v/>
      </c>
      <c r="AT68" s="2" t="str">
        <f t="shared" si="50"/>
        <v/>
      </c>
      <c r="AU68" s="2" t="str">
        <f t="shared" si="51"/>
        <v/>
      </c>
      <c r="AV68" s="2" t="str">
        <f t="shared" si="52"/>
        <v xml:space="preserve"> </v>
      </c>
      <c r="AW68" s="2" t="str">
        <f t="shared" si="128"/>
        <v xml:space="preserve"> </v>
      </c>
      <c r="AX68" s="2" t="str">
        <f t="shared" si="129"/>
        <v xml:space="preserve"> </v>
      </c>
      <c r="AY68" s="2" t="str">
        <f t="shared" si="130"/>
        <v xml:space="preserve"> </v>
      </c>
      <c r="AZ68" s="2"/>
      <c r="BA68" s="2" t="str">
        <f t="shared" si="53"/>
        <v/>
      </c>
      <c r="BB68" s="2" t="str">
        <f t="shared" si="54"/>
        <v/>
      </c>
      <c r="BC68" s="2" t="str">
        <f t="shared" si="55"/>
        <v/>
      </c>
      <c r="BD68" s="2" t="str">
        <f t="shared" si="56"/>
        <v/>
      </c>
      <c r="BH68" s="11" t="str">
        <f t="shared" si="81"/>
        <v/>
      </c>
      <c r="BI68" s="13" t="str">
        <f t="shared" si="82"/>
        <v/>
      </c>
      <c r="BJ68" s="4" t="str">
        <f t="shared" si="96"/>
        <v/>
      </c>
      <c r="BK68" s="4" t="str">
        <f t="shared" si="97"/>
        <v/>
      </c>
      <c r="BL68" s="4" t="str">
        <f t="shared" si="98"/>
        <v/>
      </c>
      <c r="BM68" s="7" t="str">
        <f t="shared" si="57"/>
        <v/>
      </c>
      <c r="BN68" s="7" t="str">
        <f t="shared" si="99"/>
        <v/>
      </c>
      <c r="BO68" s="7" t="str">
        <f t="shared" si="76"/>
        <v/>
      </c>
      <c r="BP68" s="7" t="str">
        <f t="shared" si="100"/>
        <v/>
      </c>
      <c r="BQ68" s="7" t="str">
        <f t="shared" si="101"/>
        <v/>
      </c>
      <c r="BR68" s="7" t="str">
        <f t="shared" si="102"/>
        <v/>
      </c>
      <c r="BS68" s="7" t="str">
        <f t="shared" si="59"/>
        <v/>
      </c>
      <c r="BT68" s="7" t="str">
        <f t="shared" si="60"/>
        <v/>
      </c>
      <c r="BU68" s="3" t="str">
        <f t="shared" si="103"/>
        <v/>
      </c>
      <c r="BV68" s="4" t="str">
        <f t="shared" si="104"/>
        <v/>
      </c>
      <c r="BW68" s="4" t="str">
        <f t="shared" si="105"/>
        <v/>
      </c>
      <c r="BX68" s="5" t="str">
        <f t="shared" si="106"/>
        <v/>
      </c>
      <c r="BY68" s="3" t="str">
        <f t="shared" si="107"/>
        <v/>
      </c>
      <c r="BZ68" s="5" t="str">
        <f t="shared" si="108"/>
        <v/>
      </c>
      <c r="CA68" s="7" t="str">
        <f t="shared" si="32"/>
        <v/>
      </c>
      <c r="CB68" s="7" t="str">
        <f t="shared" si="61"/>
        <v/>
      </c>
      <c r="CC68" s="7" t="str">
        <f t="shared" si="109"/>
        <v/>
      </c>
      <c r="CD68" s="7" t="str">
        <f t="shared" si="110"/>
        <v/>
      </c>
      <c r="CE68" s="7" t="str">
        <f t="shared" si="111"/>
        <v/>
      </c>
      <c r="CF68" s="7" t="str">
        <f t="shared" si="62"/>
        <v/>
      </c>
      <c r="CG68" s="7" t="str">
        <f t="shared" si="112"/>
        <v/>
      </c>
      <c r="CH68" s="7" t="str">
        <f t="shared" si="113"/>
        <v/>
      </c>
      <c r="CI68" s="4"/>
      <c r="CJ68" s="4" t="str">
        <f t="shared" si="38"/>
        <v/>
      </c>
      <c r="CK68" s="5" t="str">
        <f t="shared" si="114"/>
        <v/>
      </c>
      <c r="CL68" s="1" t="str">
        <f t="shared" si="67"/>
        <v/>
      </c>
      <c r="CM68" s="150" t="str">
        <f t="shared" si="68"/>
        <v/>
      </c>
      <c r="CN68" s="150" t="str">
        <f t="shared" si="69"/>
        <v/>
      </c>
      <c r="CO68" s="7" t="str">
        <f t="shared" si="70"/>
        <v/>
      </c>
      <c r="CP68" s="7"/>
      <c r="CQ68" s="7" t="str">
        <f t="shared" si="71"/>
        <v/>
      </c>
      <c r="CR68" s="7" t="str">
        <f t="shared" si="72"/>
        <v/>
      </c>
      <c r="CS68" s="7" t="str">
        <f t="shared" si="73"/>
        <v/>
      </c>
      <c r="CT68" s="7" t="str">
        <f t="shared" si="74"/>
        <v/>
      </c>
      <c r="CU68" s="7"/>
      <c r="CV68" s="7" t="str">
        <f t="shared" si="75"/>
        <v/>
      </c>
    </row>
    <row r="69" spans="1:100" ht="17.25" customHeight="1" x14ac:dyDescent="0.2">
      <c r="A69" s="8">
        <v>60</v>
      </c>
      <c r="B69" s="134"/>
      <c r="C69" s="41"/>
      <c r="D69" s="132"/>
      <c r="E69" s="39"/>
      <c r="F69" s="43"/>
      <c r="G69" s="132"/>
      <c r="H69" s="154"/>
      <c r="I69" s="16" t="str">
        <f t="shared" si="90"/>
        <v/>
      </c>
      <c r="J69" s="15" t="str">
        <f t="shared" si="91"/>
        <v/>
      </c>
      <c r="K69" s="15" t="str">
        <f>IF(BH69="1",COUNTIF(BH$10:BH69,"1"),"")</f>
        <v/>
      </c>
      <c r="L69" s="15" t="str">
        <f t="shared" si="92"/>
        <v/>
      </c>
      <c r="M69" s="15" t="str">
        <f t="shared" si="93"/>
        <v/>
      </c>
      <c r="N69" s="15" t="str">
        <f>IF(BI69="1",COUNTIF(BI$10:BI69,"1"),"")</f>
        <v/>
      </c>
      <c r="O69" s="15" t="str">
        <f t="shared" si="94"/>
        <v/>
      </c>
      <c r="P69" s="17" t="str">
        <f t="shared" si="95"/>
        <v/>
      </c>
      <c r="Q69" s="1"/>
      <c r="R69" s="242">
        <f t="shared" ref="R69:S69" ca="1" si="139">R45</f>
        <v>12</v>
      </c>
      <c r="S69" s="136">
        <f t="shared" ca="1" si="139"/>
        <v>0</v>
      </c>
      <c r="T69" s="136">
        <f t="shared" ca="1" si="115"/>
        <v>0</v>
      </c>
      <c r="U69" s="136">
        <f t="shared" ca="1" si="115"/>
        <v>0</v>
      </c>
      <c r="V69" s="136">
        <f t="shared" ca="1" si="115"/>
        <v>0</v>
      </c>
      <c r="W69" s="136">
        <f t="shared" ca="1" si="115"/>
        <v>0</v>
      </c>
      <c r="X69" s="243"/>
      <c r="Y69" s="242">
        <f t="shared" ref="Y69:AD69" ca="1" si="140">Y45</f>
        <v>12</v>
      </c>
      <c r="Z69" s="136">
        <f t="shared" ca="1" si="140"/>
        <v>0</v>
      </c>
      <c r="AA69" s="136">
        <f t="shared" ca="1" si="140"/>
        <v>0</v>
      </c>
      <c r="AB69" s="136">
        <f t="shared" ca="1" si="140"/>
        <v>0</v>
      </c>
      <c r="AC69" s="136">
        <f t="shared" ca="1" si="140"/>
        <v>0</v>
      </c>
      <c r="AD69" s="136">
        <f t="shared" ca="1" si="140"/>
        <v>0</v>
      </c>
      <c r="AE69" s="243"/>
      <c r="AH69" s="2" t="str">
        <f t="shared" si="77"/>
        <v/>
      </c>
      <c r="AI69" s="2" t="str">
        <f t="shared" si="78"/>
        <v/>
      </c>
      <c r="AJ69" s="2" t="str">
        <f t="shared" si="63"/>
        <v/>
      </c>
      <c r="AK69" s="2" t="str">
        <f t="shared" si="42"/>
        <v/>
      </c>
      <c r="AL69" s="2" t="str">
        <f t="shared" si="43"/>
        <v/>
      </c>
      <c r="AM69" s="2" t="str">
        <f t="shared" si="44"/>
        <v/>
      </c>
      <c r="AN69" s="2" t="str">
        <f t="shared" si="45"/>
        <v/>
      </c>
      <c r="AO69" s="2" t="str">
        <f t="shared" si="79"/>
        <v/>
      </c>
      <c r="AP69" s="2" t="str">
        <f t="shared" si="80"/>
        <v/>
      </c>
      <c r="AQ69" s="2" t="str">
        <f t="shared" si="64"/>
        <v/>
      </c>
      <c r="AR69" s="2" t="str">
        <f t="shared" si="48"/>
        <v/>
      </c>
      <c r="AS69" s="2" t="str">
        <f t="shared" si="49"/>
        <v/>
      </c>
      <c r="AT69" s="2" t="str">
        <f t="shared" si="50"/>
        <v/>
      </c>
      <c r="AU69" s="2" t="str">
        <f t="shared" si="51"/>
        <v/>
      </c>
      <c r="AV69" s="2" t="str">
        <f t="shared" si="52"/>
        <v xml:space="preserve"> </v>
      </c>
      <c r="AW69" s="2" t="str">
        <f t="shared" si="128"/>
        <v xml:space="preserve"> </v>
      </c>
      <c r="AX69" s="2" t="str">
        <f t="shared" si="129"/>
        <v xml:space="preserve"> </v>
      </c>
      <c r="AY69" s="2" t="str">
        <f t="shared" si="130"/>
        <v xml:space="preserve"> </v>
      </c>
      <c r="AZ69" s="2"/>
      <c r="BA69" s="2" t="str">
        <f t="shared" si="53"/>
        <v/>
      </c>
      <c r="BB69" s="2" t="str">
        <f t="shared" si="54"/>
        <v/>
      </c>
      <c r="BC69" s="2" t="str">
        <f t="shared" si="55"/>
        <v/>
      </c>
      <c r="BD69" s="2" t="str">
        <f t="shared" si="56"/>
        <v/>
      </c>
      <c r="BH69" s="11" t="str">
        <f t="shared" si="81"/>
        <v/>
      </c>
      <c r="BI69" s="13" t="str">
        <f t="shared" si="82"/>
        <v/>
      </c>
      <c r="BJ69" s="4" t="str">
        <f t="shared" si="96"/>
        <v/>
      </c>
      <c r="BK69" s="4" t="str">
        <f t="shared" si="97"/>
        <v/>
      </c>
      <c r="BL69" s="4" t="str">
        <f t="shared" si="98"/>
        <v/>
      </c>
      <c r="BM69" s="7" t="str">
        <f t="shared" si="57"/>
        <v/>
      </c>
      <c r="BN69" s="7" t="str">
        <f t="shared" si="99"/>
        <v/>
      </c>
      <c r="BO69" s="7" t="str">
        <f t="shared" si="76"/>
        <v/>
      </c>
      <c r="BP69" s="7" t="str">
        <f t="shared" si="100"/>
        <v/>
      </c>
      <c r="BQ69" s="7" t="str">
        <f t="shared" si="101"/>
        <v/>
      </c>
      <c r="BR69" s="7" t="str">
        <f t="shared" si="102"/>
        <v/>
      </c>
      <c r="BS69" s="7" t="str">
        <f t="shared" si="59"/>
        <v/>
      </c>
      <c r="BT69" s="7" t="str">
        <f t="shared" si="60"/>
        <v/>
      </c>
      <c r="BU69" s="3" t="str">
        <f t="shared" si="103"/>
        <v/>
      </c>
      <c r="BV69" s="4" t="str">
        <f t="shared" si="104"/>
        <v/>
      </c>
      <c r="BW69" s="4" t="str">
        <f t="shared" si="105"/>
        <v/>
      </c>
      <c r="BX69" s="5" t="str">
        <f t="shared" si="106"/>
        <v/>
      </c>
      <c r="BY69" s="3" t="str">
        <f t="shared" si="107"/>
        <v/>
      </c>
      <c r="BZ69" s="5" t="str">
        <f t="shared" si="108"/>
        <v/>
      </c>
      <c r="CA69" s="7" t="str">
        <f t="shared" si="32"/>
        <v/>
      </c>
      <c r="CB69" s="7" t="str">
        <f t="shared" si="61"/>
        <v/>
      </c>
      <c r="CC69" s="7" t="str">
        <f t="shared" si="109"/>
        <v/>
      </c>
      <c r="CD69" s="7" t="str">
        <f t="shared" si="110"/>
        <v/>
      </c>
      <c r="CE69" s="7" t="str">
        <f t="shared" si="111"/>
        <v/>
      </c>
      <c r="CF69" s="7" t="str">
        <f t="shared" si="62"/>
        <v/>
      </c>
      <c r="CG69" s="7" t="str">
        <f t="shared" si="112"/>
        <v/>
      </c>
      <c r="CH69" s="7" t="str">
        <f t="shared" si="113"/>
        <v/>
      </c>
      <c r="CI69" s="4"/>
      <c r="CJ69" s="4" t="str">
        <f t="shared" si="38"/>
        <v/>
      </c>
      <c r="CK69" s="5" t="str">
        <f t="shared" si="114"/>
        <v/>
      </c>
      <c r="CL69" s="1" t="str">
        <f t="shared" si="67"/>
        <v/>
      </c>
      <c r="CM69" s="150" t="str">
        <f t="shared" si="68"/>
        <v/>
      </c>
      <c r="CN69" s="150" t="str">
        <f t="shared" si="69"/>
        <v/>
      </c>
      <c r="CO69" s="7" t="str">
        <f t="shared" si="70"/>
        <v/>
      </c>
      <c r="CP69" s="7"/>
      <c r="CQ69" s="7" t="str">
        <f t="shared" si="71"/>
        <v/>
      </c>
      <c r="CR69" s="7" t="str">
        <f t="shared" si="72"/>
        <v/>
      </c>
      <c r="CS69" s="7" t="str">
        <f t="shared" si="73"/>
        <v/>
      </c>
      <c r="CT69" s="7" t="str">
        <f t="shared" si="74"/>
        <v/>
      </c>
      <c r="CU69" s="7"/>
      <c r="CV69" s="7" t="str">
        <f t="shared" si="75"/>
        <v/>
      </c>
    </row>
    <row r="70" spans="1:100" ht="17.25" customHeight="1" x14ac:dyDescent="0.2">
      <c r="A70" s="8">
        <v>61</v>
      </c>
      <c r="B70" s="134"/>
      <c r="C70" s="41"/>
      <c r="D70" s="132"/>
      <c r="E70" s="39"/>
      <c r="F70" s="43"/>
      <c r="G70" s="132"/>
      <c r="H70" s="154"/>
      <c r="I70" s="16" t="str">
        <f t="shared" si="90"/>
        <v/>
      </c>
      <c r="J70" s="15" t="str">
        <f t="shared" si="91"/>
        <v/>
      </c>
      <c r="K70" s="15" t="str">
        <f>IF(BH70="1",COUNTIF(BH$10:BH70,"1"),"")</f>
        <v/>
      </c>
      <c r="L70" s="15" t="str">
        <f t="shared" si="92"/>
        <v/>
      </c>
      <c r="M70" s="15" t="str">
        <f t="shared" si="93"/>
        <v/>
      </c>
      <c r="N70" s="15" t="str">
        <f>IF(BI70="1",COUNTIF(BI$10:BI70,"1"),"")</f>
        <v/>
      </c>
      <c r="O70" s="15" t="str">
        <f t="shared" si="94"/>
        <v/>
      </c>
      <c r="P70" s="17" t="str">
        <f t="shared" si="95"/>
        <v/>
      </c>
      <c r="Q70" s="1"/>
      <c r="R70" s="242">
        <f t="shared" ref="R70:S70" ca="1" si="141">R46</f>
        <v>13</v>
      </c>
      <c r="S70" s="136">
        <f t="shared" ca="1" si="141"/>
        <v>0</v>
      </c>
      <c r="T70" s="136">
        <f t="shared" ca="1" si="115"/>
        <v>0</v>
      </c>
      <c r="U70" s="136">
        <f t="shared" ca="1" si="115"/>
        <v>0</v>
      </c>
      <c r="V70" s="136">
        <f t="shared" ca="1" si="115"/>
        <v>0</v>
      </c>
      <c r="W70" s="136">
        <f t="shared" ca="1" si="115"/>
        <v>0</v>
      </c>
      <c r="X70" s="243"/>
      <c r="Y70" s="242">
        <f t="shared" ref="Y70:AD70" ca="1" si="142">Y46</f>
        <v>13</v>
      </c>
      <c r="Z70" s="136">
        <f t="shared" ca="1" si="142"/>
        <v>0</v>
      </c>
      <c r="AA70" s="136">
        <f t="shared" ca="1" si="142"/>
        <v>0</v>
      </c>
      <c r="AB70" s="136">
        <f t="shared" ca="1" si="142"/>
        <v>0</v>
      </c>
      <c r="AC70" s="136">
        <f t="shared" ca="1" si="142"/>
        <v>0</v>
      </c>
      <c r="AD70" s="136">
        <f t="shared" ca="1" si="142"/>
        <v>0</v>
      </c>
      <c r="AE70" s="243"/>
      <c r="AH70" s="2" t="str">
        <f t="shared" si="77"/>
        <v/>
      </c>
      <c r="AI70" s="2" t="str">
        <f t="shared" si="78"/>
        <v/>
      </c>
      <c r="AJ70" s="2" t="str">
        <f t="shared" si="63"/>
        <v/>
      </c>
      <c r="AK70" s="2" t="str">
        <f t="shared" si="42"/>
        <v/>
      </c>
      <c r="AL70" s="2" t="str">
        <f t="shared" si="43"/>
        <v/>
      </c>
      <c r="AM70" s="2" t="str">
        <f t="shared" si="44"/>
        <v/>
      </c>
      <c r="AN70" s="2" t="str">
        <f t="shared" si="45"/>
        <v/>
      </c>
      <c r="AO70" s="2" t="str">
        <f t="shared" si="79"/>
        <v/>
      </c>
      <c r="AP70" s="2" t="str">
        <f t="shared" si="80"/>
        <v/>
      </c>
      <c r="AQ70" s="2" t="str">
        <f t="shared" si="64"/>
        <v/>
      </c>
      <c r="AR70" s="2" t="str">
        <f t="shared" si="48"/>
        <v/>
      </c>
      <c r="AS70" s="2" t="str">
        <f t="shared" si="49"/>
        <v/>
      </c>
      <c r="AT70" s="2" t="str">
        <f t="shared" si="50"/>
        <v/>
      </c>
      <c r="AU70" s="2" t="str">
        <f t="shared" si="51"/>
        <v/>
      </c>
      <c r="AV70" s="2" t="str">
        <f t="shared" si="52"/>
        <v xml:space="preserve"> </v>
      </c>
      <c r="AW70" s="2" t="str">
        <f t="shared" si="128"/>
        <v xml:space="preserve"> </v>
      </c>
      <c r="AX70" s="2" t="str">
        <f t="shared" si="129"/>
        <v xml:space="preserve"> </v>
      </c>
      <c r="AY70" s="2" t="str">
        <f t="shared" si="130"/>
        <v xml:space="preserve"> </v>
      </c>
      <c r="AZ70" s="2"/>
      <c r="BA70" s="2" t="str">
        <f t="shared" si="53"/>
        <v/>
      </c>
      <c r="BB70" s="2" t="str">
        <f t="shared" si="54"/>
        <v/>
      </c>
      <c r="BC70" s="2" t="str">
        <f t="shared" si="55"/>
        <v/>
      </c>
      <c r="BD70" s="2" t="str">
        <f t="shared" si="56"/>
        <v/>
      </c>
      <c r="BE70" s="2"/>
      <c r="BH70" s="11" t="str">
        <f t="shared" si="81"/>
        <v/>
      </c>
      <c r="BI70" s="13" t="str">
        <f t="shared" si="82"/>
        <v/>
      </c>
      <c r="BJ70" s="4" t="str">
        <f t="shared" si="96"/>
        <v/>
      </c>
      <c r="BK70" s="4" t="str">
        <f t="shared" si="97"/>
        <v/>
      </c>
      <c r="BL70" s="4" t="str">
        <f t="shared" si="98"/>
        <v/>
      </c>
      <c r="BM70" s="7" t="str">
        <f t="shared" si="57"/>
        <v/>
      </c>
      <c r="BN70" s="7" t="str">
        <f t="shared" si="99"/>
        <v/>
      </c>
      <c r="BO70" s="7" t="str">
        <f t="shared" si="76"/>
        <v/>
      </c>
      <c r="BP70" s="7" t="str">
        <f t="shared" si="100"/>
        <v/>
      </c>
      <c r="BQ70" s="7" t="str">
        <f t="shared" si="101"/>
        <v/>
      </c>
      <c r="BR70" s="7" t="str">
        <f t="shared" si="102"/>
        <v/>
      </c>
      <c r="BS70" s="7" t="str">
        <f t="shared" si="59"/>
        <v/>
      </c>
      <c r="BT70" s="7" t="str">
        <f t="shared" si="60"/>
        <v/>
      </c>
      <c r="BU70" s="3" t="str">
        <f t="shared" si="103"/>
        <v/>
      </c>
      <c r="BV70" s="4" t="str">
        <f t="shared" si="104"/>
        <v/>
      </c>
      <c r="BW70" s="4" t="str">
        <f t="shared" si="105"/>
        <v/>
      </c>
      <c r="BX70" s="5" t="str">
        <f t="shared" si="106"/>
        <v/>
      </c>
      <c r="BY70" s="3" t="str">
        <f t="shared" si="107"/>
        <v/>
      </c>
      <c r="BZ70" s="5" t="str">
        <f t="shared" si="108"/>
        <v/>
      </c>
      <c r="CA70" s="7" t="str">
        <f t="shared" si="32"/>
        <v/>
      </c>
      <c r="CB70" s="7" t="str">
        <f t="shared" si="61"/>
        <v/>
      </c>
      <c r="CC70" s="7" t="str">
        <f t="shared" si="109"/>
        <v/>
      </c>
      <c r="CD70" s="7" t="str">
        <f t="shared" si="110"/>
        <v/>
      </c>
      <c r="CE70" s="7" t="str">
        <f t="shared" si="111"/>
        <v/>
      </c>
      <c r="CF70" s="7" t="str">
        <f t="shared" si="62"/>
        <v/>
      </c>
      <c r="CG70" s="7" t="str">
        <f t="shared" si="112"/>
        <v/>
      </c>
      <c r="CH70" s="7" t="str">
        <f t="shared" si="113"/>
        <v/>
      </c>
      <c r="CI70" s="4"/>
      <c r="CJ70" s="4" t="str">
        <f t="shared" si="38"/>
        <v/>
      </c>
      <c r="CK70" s="5" t="str">
        <f t="shared" si="114"/>
        <v/>
      </c>
      <c r="CL70" s="1" t="str">
        <f t="shared" si="67"/>
        <v/>
      </c>
      <c r="CM70" s="150" t="str">
        <f t="shared" si="68"/>
        <v/>
      </c>
      <c r="CN70" s="150" t="str">
        <f t="shared" si="69"/>
        <v/>
      </c>
      <c r="CO70" s="7" t="str">
        <f t="shared" si="70"/>
        <v/>
      </c>
      <c r="CP70" s="7"/>
      <c r="CQ70" s="7" t="str">
        <f t="shared" si="71"/>
        <v/>
      </c>
      <c r="CR70" s="7" t="str">
        <f t="shared" si="72"/>
        <v/>
      </c>
      <c r="CS70" s="7" t="str">
        <f t="shared" si="73"/>
        <v/>
      </c>
      <c r="CT70" s="7" t="str">
        <f t="shared" si="74"/>
        <v/>
      </c>
      <c r="CU70" s="7"/>
      <c r="CV70" s="7" t="str">
        <f t="shared" si="75"/>
        <v/>
      </c>
    </row>
    <row r="71" spans="1:100" ht="17.25" customHeight="1" x14ac:dyDescent="0.2">
      <c r="A71" s="8">
        <v>62</v>
      </c>
      <c r="B71" s="134"/>
      <c r="C71" s="41"/>
      <c r="D71" s="132"/>
      <c r="E71" s="39"/>
      <c r="F71" s="43"/>
      <c r="G71" s="132"/>
      <c r="H71" s="154"/>
      <c r="I71" s="16" t="str">
        <f t="shared" si="90"/>
        <v/>
      </c>
      <c r="J71" s="15" t="str">
        <f t="shared" si="91"/>
        <v/>
      </c>
      <c r="K71" s="15" t="str">
        <f>IF(BH71="1",COUNTIF(BH$10:BH71,"1"),"")</f>
        <v/>
      </c>
      <c r="L71" s="15" t="str">
        <f t="shared" si="92"/>
        <v/>
      </c>
      <c r="M71" s="15" t="str">
        <f t="shared" si="93"/>
        <v/>
      </c>
      <c r="N71" s="15" t="str">
        <f>IF(BI71="1",COUNTIF(BI$10:BI71,"1"),"")</f>
        <v/>
      </c>
      <c r="O71" s="15" t="str">
        <f t="shared" si="94"/>
        <v/>
      </c>
      <c r="P71" s="17" t="str">
        <f t="shared" si="95"/>
        <v/>
      </c>
      <c r="Q71" s="1"/>
      <c r="R71" s="242">
        <f t="shared" ref="R71:S71" ca="1" si="143">R47</f>
        <v>14</v>
      </c>
      <c r="S71" s="136">
        <f t="shared" ca="1" si="143"/>
        <v>0</v>
      </c>
      <c r="T71" s="136">
        <f t="shared" ca="1" si="115"/>
        <v>0</v>
      </c>
      <c r="U71" s="136">
        <f t="shared" ca="1" si="115"/>
        <v>0</v>
      </c>
      <c r="V71" s="136">
        <f t="shared" ca="1" si="115"/>
        <v>0</v>
      </c>
      <c r="W71" s="136">
        <f t="shared" ca="1" si="115"/>
        <v>0</v>
      </c>
      <c r="X71" s="243"/>
      <c r="Y71" s="242">
        <f t="shared" ref="Y71:AD71" ca="1" si="144">Y47</f>
        <v>14</v>
      </c>
      <c r="Z71" s="136">
        <f t="shared" ca="1" si="144"/>
        <v>0</v>
      </c>
      <c r="AA71" s="136">
        <f t="shared" ca="1" si="144"/>
        <v>0</v>
      </c>
      <c r="AB71" s="136">
        <f t="shared" ca="1" si="144"/>
        <v>0</v>
      </c>
      <c r="AC71" s="136">
        <f t="shared" ca="1" si="144"/>
        <v>0</v>
      </c>
      <c r="AD71" s="136">
        <f t="shared" ca="1" si="144"/>
        <v>0</v>
      </c>
      <c r="AE71" s="243"/>
      <c r="AH71" s="2" t="str">
        <f t="shared" si="77"/>
        <v/>
      </c>
      <c r="AI71" s="2" t="str">
        <f t="shared" si="78"/>
        <v/>
      </c>
      <c r="AJ71" s="2" t="str">
        <f t="shared" si="63"/>
        <v/>
      </c>
      <c r="AK71" s="2" t="str">
        <f t="shared" si="42"/>
        <v/>
      </c>
      <c r="AL71" s="2" t="str">
        <f t="shared" si="43"/>
        <v/>
      </c>
      <c r="AM71" s="2" t="str">
        <f t="shared" si="44"/>
        <v/>
      </c>
      <c r="AN71" s="2" t="str">
        <f t="shared" si="45"/>
        <v/>
      </c>
      <c r="AO71" s="2" t="str">
        <f t="shared" si="79"/>
        <v/>
      </c>
      <c r="AP71" s="2" t="str">
        <f t="shared" si="80"/>
        <v/>
      </c>
      <c r="AQ71" s="2" t="str">
        <f t="shared" si="64"/>
        <v/>
      </c>
      <c r="AR71" s="2" t="str">
        <f t="shared" si="48"/>
        <v/>
      </c>
      <c r="AS71" s="2" t="str">
        <f t="shared" si="49"/>
        <v/>
      </c>
      <c r="AT71" s="2" t="str">
        <f t="shared" si="50"/>
        <v/>
      </c>
      <c r="AU71" s="2" t="str">
        <f t="shared" si="51"/>
        <v/>
      </c>
      <c r="AV71" s="2" t="str">
        <f t="shared" si="52"/>
        <v xml:space="preserve"> </v>
      </c>
      <c r="AW71" s="2" t="str">
        <f t="shared" si="128"/>
        <v xml:space="preserve"> </v>
      </c>
      <c r="AX71" s="2" t="str">
        <f t="shared" si="129"/>
        <v xml:space="preserve"> </v>
      </c>
      <c r="AY71" s="2" t="str">
        <f t="shared" si="130"/>
        <v xml:space="preserve"> </v>
      </c>
      <c r="AZ71" s="2"/>
      <c r="BA71" s="2" t="str">
        <f t="shared" si="53"/>
        <v/>
      </c>
      <c r="BB71" s="2" t="str">
        <f t="shared" si="54"/>
        <v/>
      </c>
      <c r="BC71" s="2" t="str">
        <f t="shared" si="55"/>
        <v/>
      </c>
      <c r="BD71" s="2" t="str">
        <f t="shared" si="56"/>
        <v/>
      </c>
      <c r="BH71" s="11" t="str">
        <f t="shared" si="81"/>
        <v/>
      </c>
      <c r="BI71" s="13" t="str">
        <f t="shared" si="82"/>
        <v/>
      </c>
      <c r="BJ71" s="4" t="str">
        <f t="shared" si="96"/>
        <v/>
      </c>
      <c r="BK71" s="4" t="str">
        <f t="shared" si="97"/>
        <v/>
      </c>
      <c r="BL71" s="4" t="str">
        <f t="shared" si="98"/>
        <v/>
      </c>
      <c r="BM71" s="7" t="str">
        <f t="shared" si="57"/>
        <v/>
      </c>
      <c r="BN71" s="7" t="str">
        <f t="shared" si="99"/>
        <v/>
      </c>
      <c r="BO71" s="7" t="str">
        <f t="shared" si="76"/>
        <v/>
      </c>
      <c r="BP71" s="7" t="str">
        <f t="shared" si="100"/>
        <v/>
      </c>
      <c r="BQ71" s="7" t="str">
        <f t="shared" si="101"/>
        <v/>
      </c>
      <c r="BR71" s="7" t="str">
        <f t="shared" si="102"/>
        <v/>
      </c>
      <c r="BS71" s="7" t="str">
        <f t="shared" si="59"/>
        <v/>
      </c>
      <c r="BT71" s="7" t="str">
        <f t="shared" si="60"/>
        <v/>
      </c>
      <c r="BU71" s="3" t="str">
        <f t="shared" si="103"/>
        <v/>
      </c>
      <c r="BV71" s="4" t="str">
        <f t="shared" si="104"/>
        <v/>
      </c>
      <c r="BW71" s="4" t="str">
        <f t="shared" si="105"/>
        <v/>
      </c>
      <c r="BX71" s="5" t="str">
        <f t="shared" si="106"/>
        <v/>
      </c>
      <c r="BY71" s="3" t="str">
        <f t="shared" si="107"/>
        <v/>
      </c>
      <c r="BZ71" s="5" t="str">
        <f t="shared" si="108"/>
        <v/>
      </c>
      <c r="CA71" s="7" t="str">
        <f t="shared" si="32"/>
        <v/>
      </c>
      <c r="CB71" s="7" t="str">
        <f t="shared" si="61"/>
        <v/>
      </c>
      <c r="CC71" s="7" t="str">
        <f t="shared" si="109"/>
        <v/>
      </c>
      <c r="CD71" s="7" t="str">
        <f t="shared" si="110"/>
        <v/>
      </c>
      <c r="CE71" s="7" t="str">
        <f t="shared" si="111"/>
        <v/>
      </c>
      <c r="CF71" s="7" t="str">
        <f t="shared" si="62"/>
        <v/>
      </c>
      <c r="CG71" s="7" t="str">
        <f t="shared" si="112"/>
        <v/>
      </c>
      <c r="CH71" s="7" t="str">
        <f t="shared" si="113"/>
        <v/>
      </c>
      <c r="CI71" s="4"/>
      <c r="CJ71" s="4" t="str">
        <f t="shared" si="38"/>
        <v/>
      </c>
      <c r="CK71" s="5" t="str">
        <f t="shared" si="114"/>
        <v/>
      </c>
      <c r="CL71" s="1" t="str">
        <f t="shared" si="67"/>
        <v/>
      </c>
      <c r="CM71" s="150" t="str">
        <f t="shared" si="68"/>
        <v/>
      </c>
      <c r="CN71" s="150" t="str">
        <f t="shared" si="69"/>
        <v/>
      </c>
      <c r="CO71" s="7" t="str">
        <f t="shared" si="70"/>
        <v/>
      </c>
      <c r="CP71" s="7"/>
      <c r="CQ71" s="7" t="str">
        <f t="shared" si="71"/>
        <v/>
      </c>
      <c r="CR71" s="7" t="str">
        <f t="shared" si="72"/>
        <v/>
      </c>
      <c r="CS71" s="7" t="str">
        <f t="shared" si="73"/>
        <v/>
      </c>
      <c r="CT71" s="7" t="str">
        <f t="shared" si="74"/>
        <v/>
      </c>
      <c r="CU71" s="7"/>
      <c r="CV71" s="7" t="str">
        <f t="shared" si="75"/>
        <v/>
      </c>
    </row>
    <row r="72" spans="1:100" ht="17.25" customHeight="1" x14ac:dyDescent="0.2">
      <c r="A72" s="8">
        <v>63</v>
      </c>
      <c r="B72" s="134"/>
      <c r="C72" s="41"/>
      <c r="D72" s="132"/>
      <c r="E72" s="39"/>
      <c r="F72" s="43"/>
      <c r="G72" s="132"/>
      <c r="H72" s="154"/>
      <c r="I72" s="16" t="str">
        <f t="shared" si="90"/>
        <v/>
      </c>
      <c r="J72" s="15" t="str">
        <f t="shared" si="91"/>
        <v/>
      </c>
      <c r="K72" s="15" t="str">
        <f>IF(BH72="1",COUNTIF(BH$10:BH72,"1"),"")</f>
        <v/>
      </c>
      <c r="L72" s="15" t="str">
        <f t="shared" si="92"/>
        <v/>
      </c>
      <c r="M72" s="15" t="str">
        <f t="shared" si="93"/>
        <v/>
      </c>
      <c r="N72" s="15" t="str">
        <f>IF(BI72="1",COUNTIF(BI$10:BI72,"1"),"")</f>
        <v/>
      </c>
      <c r="O72" s="15" t="str">
        <f t="shared" si="94"/>
        <v/>
      </c>
      <c r="P72" s="17" t="str">
        <f t="shared" si="95"/>
        <v/>
      </c>
      <c r="Q72" s="1"/>
      <c r="R72" s="242">
        <f t="shared" ref="R72:S72" ca="1" si="145">R48</f>
        <v>15</v>
      </c>
      <c r="S72" s="136">
        <f t="shared" ca="1" si="145"/>
        <v>0</v>
      </c>
      <c r="T72" s="136">
        <f t="shared" ca="1" si="115"/>
        <v>0</v>
      </c>
      <c r="U72" s="136">
        <f t="shared" ca="1" si="115"/>
        <v>0</v>
      </c>
      <c r="V72" s="136">
        <f t="shared" ca="1" si="115"/>
        <v>0</v>
      </c>
      <c r="W72" s="136">
        <f t="shared" ca="1" si="115"/>
        <v>0</v>
      </c>
      <c r="X72" s="243"/>
      <c r="Y72" s="242">
        <f t="shared" ref="Y72:AD72" ca="1" si="146">Y48</f>
        <v>15</v>
      </c>
      <c r="Z72" s="136">
        <f t="shared" ca="1" si="146"/>
        <v>0</v>
      </c>
      <c r="AA72" s="136">
        <f t="shared" ca="1" si="146"/>
        <v>0</v>
      </c>
      <c r="AB72" s="136">
        <f t="shared" ca="1" si="146"/>
        <v>0</v>
      </c>
      <c r="AC72" s="136">
        <f t="shared" ca="1" si="146"/>
        <v>0</v>
      </c>
      <c r="AD72" s="136">
        <f t="shared" ca="1" si="146"/>
        <v>0</v>
      </c>
      <c r="AE72" s="243"/>
      <c r="AH72" s="2" t="str">
        <f t="shared" si="77"/>
        <v/>
      </c>
      <c r="AI72" s="2" t="str">
        <f t="shared" si="78"/>
        <v/>
      </c>
      <c r="AJ72" s="2" t="str">
        <f t="shared" si="63"/>
        <v/>
      </c>
      <c r="AK72" s="2" t="str">
        <f t="shared" si="42"/>
        <v/>
      </c>
      <c r="AL72" s="2" t="str">
        <f t="shared" si="43"/>
        <v/>
      </c>
      <c r="AM72" s="2" t="str">
        <f t="shared" si="44"/>
        <v/>
      </c>
      <c r="AN72" s="2" t="str">
        <f t="shared" si="45"/>
        <v/>
      </c>
      <c r="AO72" s="2" t="str">
        <f t="shared" si="79"/>
        <v/>
      </c>
      <c r="AP72" s="2" t="str">
        <f t="shared" si="80"/>
        <v/>
      </c>
      <c r="AQ72" s="2" t="str">
        <f t="shared" si="64"/>
        <v/>
      </c>
      <c r="AR72" s="2" t="str">
        <f t="shared" si="48"/>
        <v/>
      </c>
      <c r="AS72" s="2" t="str">
        <f t="shared" si="49"/>
        <v/>
      </c>
      <c r="AT72" s="2" t="str">
        <f t="shared" si="50"/>
        <v/>
      </c>
      <c r="AU72" s="2" t="str">
        <f t="shared" si="51"/>
        <v/>
      </c>
      <c r="AV72" s="2" t="str">
        <f t="shared" si="52"/>
        <v xml:space="preserve"> </v>
      </c>
      <c r="AW72" s="2" t="str">
        <f t="shared" si="128"/>
        <v xml:space="preserve"> </v>
      </c>
      <c r="AX72" s="2" t="str">
        <f t="shared" si="129"/>
        <v xml:space="preserve"> </v>
      </c>
      <c r="AY72" s="2" t="str">
        <f t="shared" si="130"/>
        <v xml:space="preserve"> </v>
      </c>
      <c r="AZ72" s="2"/>
      <c r="BA72" s="2" t="str">
        <f t="shared" si="53"/>
        <v/>
      </c>
      <c r="BB72" s="2" t="str">
        <f t="shared" si="54"/>
        <v/>
      </c>
      <c r="BC72" s="2" t="str">
        <f t="shared" si="55"/>
        <v/>
      </c>
      <c r="BD72" s="2" t="str">
        <f t="shared" si="56"/>
        <v/>
      </c>
      <c r="BH72" s="11" t="str">
        <f t="shared" si="81"/>
        <v/>
      </c>
      <c r="BI72" s="13" t="str">
        <f t="shared" si="82"/>
        <v/>
      </c>
      <c r="BJ72" s="4" t="str">
        <f t="shared" si="96"/>
        <v/>
      </c>
      <c r="BK72" s="4" t="str">
        <f t="shared" si="97"/>
        <v/>
      </c>
      <c r="BL72" s="4" t="str">
        <f t="shared" si="98"/>
        <v/>
      </c>
      <c r="BM72" s="7" t="str">
        <f t="shared" si="57"/>
        <v/>
      </c>
      <c r="BN72" s="7" t="str">
        <f t="shared" si="99"/>
        <v/>
      </c>
      <c r="BO72" s="7" t="str">
        <f t="shared" si="76"/>
        <v/>
      </c>
      <c r="BP72" s="7" t="str">
        <f t="shared" si="100"/>
        <v/>
      </c>
      <c r="BQ72" s="7" t="str">
        <f t="shared" si="101"/>
        <v/>
      </c>
      <c r="BR72" s="7" t="str">
        <f t="shared" si="102"/>
        <v/>
      </c>
      <c r="BS72" s="7" t="str">
        <f t="shared" si="59"/>
        <v/>
      </c>
      <c r="BT72" s="7" t="str">
        <f t="shared" si="60"/>
        <v/>
      </c>
      <c r="BU72" s="3" t="str">
        <f t="shared" si="103"/>
        <v/>
      </c>
      <c r="BV72" s="4" t="str">
        <f t="shared" si="104"/>
        <v/>
      </c>
      <c r="BW72" s="4" t="str">
        <f t="shared" si="105"/>
        <v/>
      </c>
      <c r="BX72" s="5" t="str">
        <f t="shared" si="106"/>
        <v/>
      </c>
      <c r="BY72" s="3" t="str">
        <f t="shared" si="107"/>
        <v/>
      </c>
      <c r="BZ72" s="5" t="str">
        <f t="shared" si="108"/>
        <v/>
      </c>
      <c r="CA72" s="7" t="str">
        <f t="shared" si="32"/>
        <v/>
      </c>
      <c r="CB72" s="7" t="str">
        <f t="shared" si="61"/>
        <v/>
      </c>
      <c r="CC72" s="7" t="str">
        <f t="shared" si="109"/>
        <v/>
      </c>
      <c r="CD72" s="7" t="str">
        <f t="shared" si="110"/>
        <v/>
      </c>
      <c r="CE72" s="7" t="str">
        <f t="shared" si="111"/>
        <v/>
      </c>
      <c r="CF72" s="7" t="str">
        <f t="shared" si="62"/>
        <v/>
      </c>
      <c r="CG72" s="7" t="str">
        <f t="shared" si="112"/>
        <v/>
      </c>
      <c r="CH72" s="7" t="str">
        <f t="shared" si="113"/>
        <v/>
      </c>
      <c r="CI72" s="4"/>
      <c r="CJ72" s="4" t="str">
        <f t="shared" si="38"/>
        <v/>
      </c>
      <c r="CK72" s="5" t="str">
        <f t="shared" si="114"/>
        <v/>
      </c>
      <c r="CL72" s="1" t="str">
        <f t="shared" si="67"/>
        <v/>
      </c>
      <c r="CM72" s="150" t="str">
        <f t="shared" si="68"/>
        <v/>
      </c>
      <c r="CN72" s="150" t="str">
        <f t="shared" si="69"/>
        <v/>
      </c>
      <c r="CO72" s="7" t="str">
        <f t="shared" si="70"/>
        <v/>
      </c>
      <c r="CP72" s="7"/>
      <c r="CQ72" s="7" t="str">
        <f t="shared" si="71"/>
        <v/>
      </c>
      <c r="CR72" s="7" t="str">
        <f t="shared" si="72"/>
        <v/>
      </c>
      <c r="CS72" s="7" t="str">
        <f t="shared" si="73"/>
        <v/>
      </c>
      <c r="CT72" s="7" t="str">
        <f t="shared" si="74"/>
        <v/>
      </c>
      <c r="CU72" s="7"/>
      <c r="CV72" s="7" t="str">
        <f t="shared" si="75"/>
        <v/>
      </c>
    </row>
    <row r="73" spans="1:100" ht="17.25" customHeight="1" x14ac:dyDescent="0.2">
      <c r="A73" s="8">
        <v>64</v>
      </c>
      <c r="B73" s="134"/>
      <c r="C73" s="41"/>
      <c r="D73" s="132"/>
      <c r="E73" s="39"/>
      <c r="F73" s="43"/>
      <c r="G73" s="132"/>
      <c r="H73" s="154"/>
      <c r="I73" s="16" t="str">
        <f t="shared" si="90"/>
        <v/>
      </c>
      <c r="J73" s="15" t="str">
        <f t="shared" si="91"/>
        <v/>
      </c>
      <c r="K73" s="15" t="str">
        <f>IF(BH73="1",COUNTIF(BH$10:BH73,"1"),"")</f>
        <v/>
      </c>
      <c r="L73" s="15" t="str">
        <f t="shared" si="92"/>
        <v/>
      </c>
      <c r="M73" s="15" t="str">
        <f t="shared" si="93"/>
        <v/>
      </c>
      <c r="N73" s="15" t="str">
        <f>IF(BI73="1",COUNTIF(BI$10:BI73,"1"),"")</f>
        <v/>
      </c>
      <c r="O73" s="15" t="str">
        <f t="shared" si="94"/>
        <v/>
      </c>
      <c r="P73" s="17" t="str">
        <f t="shared" si="95"/>
        <v/>
      </c>
      <c r="Q73" s="1"/>
      <c r="R73" s="242">
        <f t="shared" ref="R73:S73" ca="1" si="147">R49</f>
        <v>16</v>
      </c>
      <c r="S73" s="136">
        <f t="shared" ca="1" si="147"/>
        <v>0</v>
      </c>
      <c r="T73" s="136">
        <f t="shared" ca="1" si="115"/>
        <v>0</v>
      </c>
      <c r="U73" s="136">
        <f t="shared" ca="1" si="115"/>
        <v>0</v>
      </c>
      <c r="V73" s="136">
        <f t="shared" ca="1" si="115"/>
        <v>0</v>
      </c>
      <c r="W73" s="136">
        <f t="shared" ca="1" si="115"/>
        <v>0</v>
      </c>
      <c r="X73" s="243"/>
      <c r="Y73" s="242">
        <f t="shared" ref="Y73:AD73" ca="1" si="148">Y49</f>
        <v>16</v>
      </c>
      <c r="Z73" s="136">
        <f t="shared" ca="1" si="148"/>
        <v>0</v>
      </c>
      <c r="AA73" s="136">
        <f t="shared" ca="1" si="148"/>
        <v>0</v>
      </c>
      <c r="AB73" s="136">
        <f t="shared" ca="1" si="148"/>
        <v>0</v>
      </c>
      <c r="AC73" s="136">
        <f t="shared" ca="1" si="148"/>
        <v>0</v>
      </c>
      <c r="AD73" s="136">
        <f t="shared" ca="1" si="148"/>
        <v>0</v>
      </c>
      <c r="AE73" s="243"/>
      <c r="AH73" s="2" t="str">
        <f t="shared" si="77"/>
        <v/>
      </c>
      <c r="AI73" s="2" t="str">
        <f t="shared" si="78"/>
        <v/>
      </c>
      <c r="AJ73" s="2" t="str">
        <f t="shared" si="63"/>
        <v/>
      </c>
      <c r="AK73" s="2" t="str">
        <f t="shared" si="42"/>
        <v/>
      </c>
      <c r="AL73" s="2" t="str">
        <f t="shared" si="43"/>
        <v/>
      </c>
      <c r="AM73" s="2" t="str">
        <f t="shared" si="44"/>
        <v/>
      </c>
      <c r="AN73" s="2" t="str">
        <f t="shared" si="45"/>
        <v/>
      </c>
      <c r="AO73" s="2" t="str">
        <f t="shared" si="79"/>
        <v/>
      </c>
      <c r="AP73" s="2" t="str">
        <f t="shared" si="80"/>
        <v/>
      </c>
      <c r="AQ73" s="2" t="str">
        <f t="shared" si="64"/>
        <v/>
      </c>
      <c r="AR73" s="2" t="str">
        <f t="shared" si="48"/>
        <v/>
      </c>
      <c r="AS73" s="2" t="str">
        <f t="shared" si="49"/>
        <v/>
      </c>
      <c r="AT73" s="2" t="str">
        <f t="shared" si="50"/>
        <v/>
      </c>
      <c r="AU73" s="2" t="str">
        <f t="shared" si="51"/>
        <v/>
      </c>
      <c r="AV73" s="2" t="str">
        <f t="shared" si="52"/>
        <v xml:space="preserve"> </v>
      </c>
      <c r="AW73" s="2" t="str">
        <f t="shared" si="128"/>
        <v xml:space="preserve"> </v>
      </c>
      <c r="AX73" s="2" t="str">
        <f t="shared" si="129"/>
        <v xml:space="preserve"> </v>
      </c>
      <c r="AY73" s="2" t="str">
        <f t="shared" si="130"/>
        <v xml:space="preserve"> </v>
      </c>
      <c r="AZ73" s="2"/>
      <c r="BA73" s="2" t="str">
        <f t="shared" si="53"/>
        <v/>
      </c>
      <c r="BB73" s="2" t="str">
        <f t="shared" si="54"/>
        <v/>
      </c>
      <c r="BC73" s="2" t="str">
        <f t="shared" si="55"/>
        <v/>
      </c>
      <c r="BD73" s="2" t="str">
        <f t="shared" si="56"/>
        <v/>
      </c>
      <c r="BH73" s="11" t="str">
        <f t="shared" si="81"/>
        <v/>
      </c>
      <c r="BI73" s="13" t="str">
        <f t="shared" si="82"/>
        <v/>
      </c>
      <c r="BJ73" s="4" t="str">
        <f t="shared" si="96"/>
        <v/>
      </c>
      <c r="BK73" s="4" t="str">
        <f t="shared" si="97"/>
        <v/>
      </c>
      <c r="BL73" s="4" t="str">
        <f t="shared" si="98"/>
        <v/>
      </c>
      <c r="BM73" s="7" t="str">
        <f t="shared" si="57"/>
        <v/>
      </c>
      <c r="BN73" s="7" t="str">
        <f t="shared" si="99"/>
        <v/>
      </c>
      <c r="BO73" s="7" t="str">
        <f t="shared" si="76"/>
        <v/>
      </c>
      <c r="BP73" s="7" t="str">
        <f t="shared" si="100"/>
        <v/>
      </c>
      <c r="BQ73" s="7" t="str">
        <f t="shared" si="101"/>
        <v/>
      </c>
      <c r="BR73" s="7" t="str">
        <f t="shared" si="102"/>
        <v/>
      </c>
      <c r="BS73" s="7" t="str">
        <f t="shared" si="59"/>
        <v/>
      </c>
      <c r="BT73" s="7" t="str">
        <f t="shared" si="60"/>
        <v/>
      </c>
      <c r="BU73" s="3" t="str">
        <f t="shared" si="103"/>
        <v/>
      </c>
      <c r="BV73" s="4" t="str">
        <f t="shared" si="104"/>
        <v/>
      </c>
      <c r="BW73" s="4" t="str">
        <f t="shared" si="105"/>
        <v/>
      </c>
      <c r="BX73" s="5" t="str">
        <f t="shared" si="106"/>
        <v/>
      </c>
      <c r="BY73" s="3" t="str">
        <f t="shared" si="107"/>
        <v/>
      </c>
      <c r="BZ73" s="5" t="str">
        <f t="shared" si="108"/>
        <v/>
      </c>
      <c r="CA73" s="7" t="str">
        <f t="shared" si="32"/>
        <v/>
      </c>
      <c r="CB73" s="7" t="str">
        <f t="shared" si="61"/>
        <v/>
      </c>
      <c r="CC73" s="7" t="str">
        <f t="shared" si="109"/>
        <v/>
      </c>
      <c r="CD73" s="7" t="str">
        <f t="shared" si="110"/>
        <v/>
      </c>
      <c r="CE73" s="7" t="str">
        <f t="shared" si="111"/>
        <v/>
      </c>
      <c r="CF73" s="7" t="str">
        <f t="shared" si="62"/>
        <v/>
      </c>
      <c r="CG73" s="7" t="str">
        <f t="shared" si="112"/>
        <v/>
      </c>
      <c r="CH73" s="7" t="str">
        <f t="shared" si="113"/>
        <v/>
      </c>
      <c r="CI73" s="4"/>
      <c r="CJ73" s="4" t="str">
        <f t="shared" si="38"/>
        <v/>
      </c>
      <c r="CK73" s="5" t="str">
        <f t="shared" si="114"/>
        <v/>
      </c>
      <c r="CL73" s="1" t="str">
        <f t="shared" si="67"/>
        <v/>
      </c>
      <c r="CM73" s="150" t="str">
        <f t="shared" si="68"/>
        <v/>
      </c>
      <c r="CN73" s="150" t="str">
        <f t="shared" si="69"/>
        <v/>
      </c>
      <c r="CO73" s="7" t="str">
        <f t="shared" si="70"/>
        <v/>
      </c>
      <c r="CP73" s="7"/>
      <c r="CQ73" s="7" t="str">
        <f t="shared" si="71"/>
        <v/>
      </c>
      <c r="CR73" s="7" t="str">
        <f t="shared" si="72"/>
        <v/>
      </c>
      <c r="CS73" s="7" t="str">
        <f t="shared" si="73"/>
        <v/>
      </c>
      <c r="CT73" s="7" t="str">
        <f t="shared" si="74"/>
        <v/>
      </c>
      <c r="CU73" s="7"/>
      <c r="CV73" s="7" t="str">
        <f t="shared" si="75"/>
        <v/>
      </c>
    </row>
    <row r="74" spans="1:100" ht="17.25" customHeight="1" x14ac:dyDescent="0.2">
      <c r="A74" s="8">
        <v>65</v>
      </c>
      <c r="B74" s="134"/>
      <c r="C74" s="41"/>
      <c r="D74" s="132"/>
      <c r="E74" s="39"/>
      <c r="F74" s="43"/>
      <c r="G74" s="132"/>
      <c r="H74" s="154"/>
      <c r="I74" s="16" t="str">
        <f t="shared" ref="I74:I107" si="149">BM74&amp;CA74&amp;CO74</f>
        <v/>
      </c>
      <c r="J74" s="15" t="str">
        <f t="shared" ref="J74:J107" si="150">BN74&amp;CB74</f>
        <v/>
      </c>
      <c r="K74" s="15" t="str">
        <f>IF(BH74="1",COUNTIF(BH$10:BH74,"1"),"")</f>
        <v/>
      </c>
      <c r="L74" s="15" t="str">
        <f t="shared" ref="L74:L107" si="151">BP74&amp;CD74&amp;CR74</f>
        <v/>
      </c>
      <c r="M74" s="15" t="str">
        <f t="shared" ref="M74:M107" si="152">BQ74&amp;CE74&amp;CS74</f>
        <v/>
      </c>
      <c r="N74" s="15" t="str">
        <f>IF(BI74="1",COUNTIF(BI$10:BI74,"1"),"")</f>
        <v/>
      </c>
      <c r="O74" s="15" t="str">
        <f t="shared" ref="O74:O107" si="153">BS74&amp;CG74</f>
        <v/>
      </c>
      <c r="P74" s="17" t="str">
        <f t="shared" ref="P74:P107" si="154">BT74&amp;CH74&amp;CV74</f>
        <v/>
      </c>
      <c r="Q74" s="1"/>
      <c r="R74" s="251" t="str">
        <f t="shared" ref="R74:W74" si="155">R50</f>
        <v>A</v>
      </c>
      <c r="S74" s="437">
        <f t="shared" ca="1" si="155"/>
        <v>0</v>
      </c>
      <c r="T74" s="136">
        <f t="shared" si="155"/>
        <v>0</v>
      </c>
      <c r="U74" s="136">
        <f t="shared" si="155"/>
        <v>0</v>
      </c>
      <c r="V74" s="136">
        <f t="shared" si="155"/>
        <v>0</v>
      </c>
      <c r="W74" s="136">
        <f t="shared" si="155"/>
        <v>0</v>
      </c>
      <c r="X74" s="243"/>
      <c r="Y74" s="251" t="str">
        <f t="shared" ref="Y74:AD74" si="156">Y50</f>
        <v>A</v>
      </c>
      <c r="Z74" s="437">
        <f t="shared" ca="1" si="156"/>
        <v>0</v>
      </c>
      <c r="AA74" s="136">
        <f t="shared" si="156"/>
        <v>0</v>
      </c>
      <c r="AB74" s="136">
        <f t="shared" si="156"/>
        <v>0</v>
      </c>
      <c r="AC74" s="136">
        <f t="shared" si="156"/>
        <v>0</v>
      </c>
      <c r="AD74" s="136">
        <f t="shared" si="156"/>
        <v>0</v>
      </c>
      <c r="AE74" s="243"/>
      <c r="AH74" s="2" t="str">
        <f t="shared" si="77"/>
        <v/>
      </c>
      <c r="AI74" s="2" t="str">
        <f t="shared" si="78"/>
        <v/>
      </c>
      <c r="AJ74" s="2" t="str">
        <f t="shared" si="63"/>
        <v/>
      </c>
      <c r="AK74" s="2" t="str">
        <f t="shared" si="42"/>
        <v/>
      </c>
      <c r="AL74" s="2" t="str">
        <f t="shared" si="43"/>
        <v/>
      </c>
      <c r="AM74" s="2" t="str">
        <f t="shared" si="44"/>
        <v/>
      </c>
      <c r="AN74" s="2" t="str">
        <f t="shared" si="45"/>
        <v/>
      </c>
      <c r="AO74" s="2" t="str">
        <f t="shared" si="79"/>
        <v/>
      </c>
      <c r="AP74" s="2" t="str">
        <f t="shared" si="80"/>
        <v/>
      </c>
      <c r="AQ74" s="2" t="str">
        <f t="shared" si="64"/>
        <v/>
      </c>
      <c r="AR74" s="2" t="str">
        <f t="shared" si="48"/>
        <v/>
      </c>
      <c r="AS74" s="2" t="str">
        <f t="shared" si="49"/>
        <v/>
      </c>
      <c r="AT74" s="2" t="str">
        <f t="shared" si="50"/>
        <v/>
      </c>
      <c r="AU74" s="2" t="str">
        <f t="shared" si="51"/>
        <v/>
      </c>
      <c r="AV74" s="2" t="str">
        <f t="shared" si="52"/>
        <v xml:space="preserve"> </v>
      </c>
      <c r="AW74" s="2" t="str">
        <f t="shared" si="128"/>
        <v xml:space="preserve"> </v>
      </c>
      <c r="AX74" s="2" t="str">
        <f t="shared" si="129"/>
        <v xml:space="preserve"> </v>
      </c>
      <c r="AY74" s="2" t="str">
        <f t="shared" si="130"/>
        <v xml:space="preserve"> </v>
      </c>
      <c r="AZ74" s="2"/>
      <c r="BA74" s="2" t="str">
        <f t="shared" si="53"/>
        <v/>
      </c>
      <c r="BB74" s="2" t="str">
        <f t="shared" si="54"/>
        <v/>
      </c>
      <c r="BC74" s="2" t="str">
        <f t="shared" si="55"/>
        <v/>
      </c>
      <c r="BD74" s="2" t="str">
        <f t="shared" si="56"/>
        <v/>
      </c>
      <c r="BH74" s="11" t="str">
        <f t="shared" si="81"/>
        <v/>
      </c>
      <c r="BI74" s="13" t="str">
        <f t="shared" si="82"/>
        <v/>
      </c>
      <c r="BJ74" s="4" t="str">
        <f t="shared" ref="BJ74:BJ108" si="157">IF(B74=+$C$1,C74,"")</f>
        <v/>
      </c>
      <c r="BK74" s="4" t="str">
        <f t="shared" ref="BK74:BK108" si="158">IF(D74="7m得点","○",IF(D74="7m失敗","×",IF(D74="警告","W",IF(D74="退場","S",IF(D74="失格","D",IF(D74="失格報告書","DR",IF(D74="タイムアウト","T","")))))))</f>
        <v/>
      </c>
      <c r="BL74" s="4" t="str">
        <f t="shared" ref="BL74:BL108" si="159">IF(B74=+C$1,D74,"")</f>
        <v/>
      </c>
      <c r="BM74" s="7" t="str">
        <f t="shared" si="57"/>
        <v/>
      </c>
      <c r="BN74" s="7" t="str">
        <f t="shared" ref="BN74:BN108" si="160">IF(B74=+$C$1,BK74,"")</f>
        <v/>
      </c>
      <c r="BO74" s="7" t="str">
        <f t="shared" si="76"/>
        <v/>
      </c>
      <c r="BP74" s="7" t="str">
        <f t="shared" ref="BP74:BP108" si="161">IF(B74=+$C$1,MID($E74,1,2),IF(B74="period",MID($E74,1,2),""))</f>
        <v/>
      </c>
      <c r="BQ74" s="7" t="str">
        <f t="shared" ref="BQ74:BQ108" si="162">IF(B74=+$C$1,MID($E74,3,2),IF(B74="period",MID($E74,3,2),""))</f>
        <v/>
      </c>
      <c r="BR74" s="7" t="str">
        <f t="shared" ref="BR74:BR108" si="163">IF(B74=+$K$1,"",IF(BX74="○","1",IF(BV74="1","1","")))</f>
        <v/>
      </c>
      <c r="BS74" s="7" t="str">
        <f t="shared" si="59"/>
        <v/>
      </c>
      <c r="BT74" s="7" t="str">
        <f t="shared" si="60"/>
        <v/>
      </c>
      <c r="BU74" s="3" t="str">
        <f t="shared" ref="BU74:BU108" si="164">IF(B74=+$C$1,F74,"")</f>
        <v/>
      </c>
      <c r="BV74" s="4" t="str">
        <f t="shared" ref="BV74:BV108" si="165">IF(B74=+$C$1,BX74,"")</f>
        <v/>
      </c>
      <c r="BW74" s="4" t="str">
        <f t="shared" ref="BW74:BW105" si="166">IF(B74=+$C$1,BX74,"")</f>
        <v/>
      </c>
      <c r="BX74" s="5" t="str">
        <f t="shared" ref="BX74:BX108" si="167">IF(G74="7m得点","○",IF(G74="7m失敗","×",IF(G74="警告","W",IF(G74="退場","S",IF(G74="失格","D",IF(G74="失格報告書","DR",IF(G74="得点","1",IF(G74="タイムアウト","T",""))))))))</f>
        <v/>
      </c>
      <c r="BY74" s="3" t="str">
        <f t="shared" ref="BY74:BY108" si="168">IF(B74=+$K$1,CJ74,"")</f>
        <v/>
      </c>
      <c r="BZ74" s="5" t="str">
        <f t="shared" ref="BZ74:BZ108" si="169">IF(B74=+$K$1,F74,"")</f>
        <v/>
      </c>
      <c r="CA74" s="7" t="str">
        <f t="shared" ref="CA74:CA108" si="170">IF(BZ74=0,"",BZ74)</f>
        <v/>
      </c>
      <c r="CB74" s="7" t="str">
        <f t="shared" si="61"/>
        <v/>
      </c>
      <c r="CC74" s="7" t="str">
        <f t="shared" ref="CC74:CC108" si="171">IF(B74=+$C$1,"",IF(CJ74="○","1",IF(CJ74="1","1","")))</f>
        <v/>
      </c>
      <c r="CD74" s="7" t="str">
        <f t="shared" ref="CD74:CD108" si="172">IF(B74=+$K$1,MID($E74,1,2),"")</f>
        <v/>
      </c>
      <c r="CE74" s="7" t="str">
        <f t="shared" ref="CE74:CE108" si="173">IF(B74=+$K$1,MID($E74,3,2),"")</f>
        <v/>
      </c>
      <c r="CF74" s="7" t="str">
        <f t="shared" si="62"/>
        <v/>
      </c>
      <c r="CG74" s="7" t="str">
        <f t="shared" ref="CG74:CG108" si="174">IF(B74=+$K$1,BK74,"")</f>
        <v/>
      </c>
      <c r="CH74" s="7" t="str">
        <f t="shared" si="113"/>
        <v/>
      </c>
      <c r="CI74" s="4"/>
      <c r="CJ74" s="4" t="str">
        <f t="shared" ref="CJ74:CJ108" si="175">IF(G74="7m得点","○",IF(G74="7m失敗","×",IF(G74="警告","W",IF(G74="退場","S",IF(G74="失格","D",IF(G74="失格報告書","DR",IF(G74="得点","1",IF(G74="タイムアウト","T",""))))))))</f>
        <v/>
      </c>
      <c r="CK74" s="5" t="str">
        <f t="shared" ref="CK74:CK108" si="176">IF(B74=+$K$1,D74,"")</f>
        <v/>
      </c>
      <c r="CL74" s="1" t="str">
        <f t="shared" si="67"/>
        <v/>
      </c>
      <c r="CM74" s="150" t="str">
        <f t="shared" si="68"/>
        <v/>
      </c>
      <c r="CN74" s="150" t="str">
        <f t="shared" si="69"/>
        <v/>
      </c>
      <c r="CO74" s="7" t="str">
        <f t="shared" si="70"/>
        <v/>
      </c>
      <c r="CP74" s="7"/>
      <c r="CQ74" s="7" t="str">
        <f t="shared" si="71"/>
        <v/>
      </c>
      <c r="CR74" s="7" t="str">
        <f t="shared" si="72"/>
        <v/>
      </c>
      <c r="CS74" s="7" t="str">
        <f t="shared" si="73"/>
        <v/>
      </c>
      <c r="CT74" s="7" t="str">
        <f t="shared" si="74"/>
        <v/>
      </c>
      <c r="CU74" s="7"/>
      <c r="CV74" s="7" t="str">
        <f t="shared" si="75"/>
        <v/>
      </c>
    </row>
    <row r="75" spans="1:100" ht="17.25" customHeight="1" x14ac:dyDescent="0.2">
      <c r="A75" s="8">
        <v>66</v>
      </c>
      <c r="B75" s="134"/>
      <c r="C75" s="41"/>
      <c r="D75" s="132"/>
      <c r="E75" s="39"/>
      <c r="F75" s="43"/>
      <c r="G75" s="132"/>
      <c r="H75" s="154"/>
      <c r="I75" s="16" t="str">
        <f t="shared" si="149"/>
        <v/>
      </c>
      <c r="J75" s="15" t="str">
        <f t="shared" si="150"/>
        <v/>
      </c>
      <c r="K75" s="15" t="str">
        <f>IF(BH75="1",COUNTIF(BH$10:BH75,"1"),"")</f>
        <v/>
      </c>
      <c r="L75" s="15" t="str">
        <f t="shared" si="151"/>
        <v/>
      </c>
      <c r="M75" s="15" t="str">
        <f t="shared" si="152"/>
        <v/>
      </c>
      <c r="N75" s="15" t="str">
        <f>IF(BI75="1",COUNTIF(BI$10:BI75,"1"),"")</f>
        <v/>
      </c>
      <c r="O75" s="15" t="str">
        <f t="shared" si="153"/>
        <v/>
      </c>
      <c r="P75" s="17" t="str">
        <f t="shared" si="154"/>
        <v/>
      </c>
      <c r="Q75" s="1"/>
      <c r="R75" s="251" t="str">
        <f>R51</f>
        <v>B</v>
      </c>
      <c r="S75" s="437"/>
      <c r="T75" s="136">
        <f t="shared" ref="T75:W75" si="177">T51</f>
        <v>0</v>
      </c>
      <c r="U75" s="136">
        <f t="shared" si="177"/>
        <v>0</v>
      </c>
      <c r="V75" s="136">
        <f t="shared" si="177"/>
        <v>0</v>
      </c>
      <c r="W75" s="136">
        <f t="shared" si="177"/>
        <v>0</v>
      </c>
      <c r="X75" s="243"/>
      <c r="Y75" s="251" t="str">
        <f>Y51</f>
        <v>B</v>
      </c>
      <c r="Z75" s="437"/>
      <c r="AA75" s="136">
        <f t="shared" ref="AA75:AD75" si="178">AA51</f>
        <v>0</v>
      </c>
      <c r="AB75" s="136">
        <f t="shared" si="178"/>
        <v>0</v>
      </c>
      <c r="AC75" s="136">
        <f t="shared" si="178"/>
        <v>0</v>
      </c>
      <c r="AD75" s="136">
        <f t="shared" si="178"/>
        <v>0</v>
      </c>
      <c r="AE75" s="243"/>
      <c r="AH75" s="2" t="str">
        <f t="shared" si="77"/>
        <v/>
      </c>
      <c r="AI75" s="2" t="str">
        <f t="shared" si="78"/>
        <v/>
      </c>
      <c r="AJ75" s="2" t="str">
        <f t="shared" si="63"/>
        <v/>
      </c>
      <c r="AK75" s="2" t="str">
        <f t="shared" ref="AK75:AK108" si="179">IF($BN75="○",$BN75,"")</f>
        <v/>
      </c>
      <c r="AL75" s="2" t="str">
        <f t="shared" ref="AL75:AL108" si="180">IF($CB75="○",$CB75,"")</f>
        <v/>
      </c>
      <c r="AM75" s="2" t="str">
        <f t="shared" ref="AM75:AM108" si="181">IF($BN75="×",$BN75,"")</f>
        <v/>
      </c>
      <c r="AN75" s="2" t="str">
        <f t="shared" ref="AN75:AN108" si="182">IF($CB75="×",$CB75,"")</f>
        <v/>
      </c>
      <c r="AO75" s="2" t="str">
        <f t="shared" si="79"/>
        <v/>
      </c>
      <c r="AP75" s="2" t="str">
        <f t="shared" si="80"/>
        <v/>
      </c>
      <c r="AQ75" s="2" t="str">
        <f t="shared" si="64"/>
        <v/>
      </c>
      <c r="AR75" s="2" t="str">
        <f t="shared" ref="AR75:AR108" si="183">IF($BS75="○",$BS75,"")</f>
        <v/>
      </c>
      <c r="AS75" s="2" t="str">
        <f t="shared" ref="AS75:AS108" si="184">IF($CG75="○",$CG75,"")</f>
        <v/>
      </c>
      <c r="AT75" s="2" t="str">
        <f t="shared" ref="AT75:AT108" si="185">IF($BS75="×",$BS75,"")</f>
        <v/>
      </c>
      <c r="AU75" s="2" t="str">
        <f t="shared" ref="AU75:AU108" si="186">IF($CG75="×",$CG75,"")</f>
        <v/>
      </c>
      <c r="AV75" s="2" t="str">
        <f t="shared" ref="AV75:AV108" si="187">UPPER(IF(BN75="W",BM75,IF(CB75="W",CA75," ")))</f>
        <v xml:space="preserve"> </v>
      </c>
      <c r="AW75" s="2" t="str">
        <f t="shared" si="128"/>
        <v xml:space="preserve"> </v>
      </c>
      <c r="AX75" s="2" t="str">
        <f t="shared" si="129"/>
        <v xml:space="preserve"> </v>
      </c>
      <c r="AY75" s="2" t="str">
        <f t="shared" si="130"/>
        <v xml:space="preserve"> </v>
      </c>
      <c r="AZ75" s="2"/>
      <c r="BA75" s="2" t="str">
        <f t="shared" ref="BA75:BA108" si="188">UPPER(IF(BS75="W",BT75,IF(CG75="W",CH75,"")))</f>
        <v/>
      </c>
      <c r="BB75" s="2" t="str">
        <f t="shared" ref="BB75:BB108" si="189">UPPER(IF(BS75="S",BT75,IF(CG75="S",CH75,"")))</f>
        <v/>
      </c>
      <c r="BC75" s="2" t="str">
        <f t="shared" ref="BC75:BC108" si="190">UPPER(IF(BS75="D",BT75,IF(CG75="D",CH75,"")))</f>
        <v/>
      </c>
      <c r="BD75" s="2" t="str">
        <f t="shared" ref="BD75:BD108" si="191">UPPER(IF(BS75="DR",BT75,IF(CG75="DR",CH75,"")))</f>
        <v/>
      </c>
      <c r="BE75" s="2"/>
      <c r="BH75" s="11" t="str">
        <f t="shared" si="81"/>
        <v/>
      </c>
      <c r="BI75" s="13" t="str">
        <f t="shared" si="82"/>
        <v/>
      </c>
      <c r="BJ75" s="4" t="str">
        <f t="shared" si="157"/>
        <v/>
      </c>
      <c r="BK75" s="4" t="str">
        <f t="shared" si="158"/>
        <v/>
      </c>
      <c r="BL75" s="4" t="str">
        <f t="shared" si="159"/>
        <v/>
      </c>
      <c r="BM75" s="7" t="str">
        <f t="shared" ref="BM75:BM108" si="192">IF(BJ75=0,"",BJ75)</f>
        <v/>
      </c>
      <c r="BN75" s="7" t="str">
        <f t="shared" si="160"/>
        <v/>
      </c>
      <c r="BO75" s="7" t="str">
        <f t="shared" ref="BO75:BO108" si="193">IF(BN75="○","1",IF(BL75="得点","1",""))</f>
        <v/>
      </c>
      <c r="BP75" s="7" t="str">
        <f t="shared" si="161"/>
        <v/>
      </c>
      <c r="BQ75" s="7" t="str">
        <f t="shared" si="162"/>
        <v/>
      </c>
      <c r="BR75" s="7" t="str">
        <f t="shared" si="163"/>
        <v/>
      </c>
      <c r="BS75" s="7" t="str">
        <f t="shared" ref="BS75:BS108" si="194">IF(BW75="1","",BW75)</f>
        <v/>
      </c>
      <c r="BT75" s="7" t="str">
        <f t="shared" ref="BT75:BT108" si="195">IF(BU75=0,"",BU75)</f>
        <v/>
      </c>
      <c r="BU75" s="3" t="str">
        <f t="shared" si="164"/>
        <v/>
      </c>
      <c r="BV75" s="4" t="str">
        <f t="shared" si="165"/>
        <v/>
      </c>
      <c r="BW75" s="4" t="str">
        <f t="shared" si="166"/>
        <v/>
      </c>
      <c r="BX75" s="5" t="str">
        <f t="shared" si="167"/>
        <v/>
      </c>
      <c r="BY75" s="3" t="str">
        <f t="shared" si="168"/>
        <v/>
      </c>
      <c r="BZ75" s="5" t="str">
        <f t="shared" si="169"/>
        <v/>
      </c>
      <c r="CA75" s="7" t="str">
        <f t="shared" si="170"/>
        <v/>
      </c>
      <c r="CB75" s="7" t="str">
        <f t="shared" ref="CB75:CB108" si="196">IF(BY75="","",IF(BY75="1","",BY75))</f>
        <v/>
      </c>
      <c r="CC75" s="7" t="str">
        <f t="shared" si="171"/>
        <v/>
      </c>
      <c r="CD75" s="7" t="str">
        <f t="shared" si="172"/>
        <v/>
      </c>
      <c r="CE75" s="7" t="str">
        <f t="shared" si="173"/>
        <v/>
      </c>
      <c r="CF75" s="7" t="str">
        <f t="shared" ref="CF75:CF108" si="197">IF(CG75="○","1",IF(CK75="得点","1",""))</f>
        <v/>
      </c>
      <c r="CG75" s="7" t="str">
        <f t="shared" si="174"/>
        <v/>
      </c>
      <c r="CH75" s="7" t="str">
        <f t="shared" ref="CH75:CH108" si="198">IF(C75="","",IF(B75=+$K$1,C75,""))</f>
        <v/>
      </c>
      <c r="CI75" s="4"/>
      <c r="CJ75" s="4" t="str">
        <f t="shared" si="175"/>
        <v/>
      </c>
      <c r="CK75" s="5" t="str">
        <f t="shared" si="176"/>
        <v/>
      </c>
      <c r="CL75" s="1" t="str">
        <f t="shared" si="67"/>
        <v/>
      </c>
      <c r="CM75" s="150" t="str">
        <f t="shared" si="68"/>
        <v/>
      </c>
      <c r="CN75" s="150" t="str">
        <f t="shared" si="69"/>
        <v/>
      </c>
      <c r="CO75" s="7" t="str">
        <f t="shared" si="70"/>
        <v/>
      </c>
      <c r="CP75" s="7"/>
      <c r="CQ75" s="7" t="str">
        <f t="shared" si="71"/>
        <v/>
      </c>
      <c r="CR75" s="7" t="str">
        <f t="shared" si="72"/>
        <v/>
      </c>
      <c r="CS75" s="7" t="str">
        <f t="shared" si="73"/>
        <v/>
      </c>
      <c r="CT75" s="7" t="str">
        <f t="shared" si="74"/>
        <v/>
      </c>
      <c r="CU75" s="7"/>
      <c r="CV75" s="7" t="str">
        <f t="shared" si="75"/>
        <v/>
      </c>
    </row>
    <row r="76" spans="1:100" ht="17.25" customHeight="1" x14ac:dyDescent="0.2">
      <c r="A76" s="8">
        <v>67</v>
      </c>
      <c r="B76" s="134"/>
      <c r="C76" s="41"/>
      <c r="D76" s="132"/>
      <c r="E76" s="39"/>
      <c r="F76" s="43"/>
      <c r="G76" s="132"/>
      <c r="H76" s="154"/>
      <c r="I76" s="16" t="str">
        <f t="shared" si="149"/>
        <v/>
      </c>
      <c r="J76" s="15" t="str">
        <f t="shared" si="150"/>
        <v/>
      </c>
      <c r="K76" s="15" t="str">
        <f>IF(BH76="1",COUNTIF(BH$10:BH76,"1"),"")</f>
        <v/>
      </c>
      <c r="L76" s="15" t="str">
        <f t="shared" si="151"/>
        <v/>
      </c>
      <c r="M76" s="15" t="str">
        <f t="shared" si="152"/>
        <v/>
      </c>
      <c r="N76" s="15" t="str">
        <f>IF(BI76="1",COUNTIF(BI$10:BI76,"1"),"")</f>
        <v/>
      </c>
      <c r="O76" s="15" t="str">
        <f t="shared" si="153"/>
        <v/>
      </c>
      <c r="P76" s="17" t="str">
        <f t="shared" si="154"/>
        <v/>
      </c>
      <c r="Q76" s="1"/>
      <c r="R76" s="251" t="str">
        <f>R52</f>
        <v>C</v>
      </c>
      <c r="S76" s="437"/>
      <c r="T76" s="136">
        <f t="shared" ref="T76:W76" si="199">T52</f>
        <v>0</v>
      </c>
      <c r="U76" s="136">
        <f t="shared" si="199"/>
        <v>0</v>
      </c>
      <c r="V76" s="136">
        <f t="shared" si="199"/>
        <v>0</v>
      </c>
      <c r="W76" s="136">
        <f t="shared" si="199"/>
        <v>0</v>
      </c>
      <c r="X76" s="243"/>
      <c r="Y76" s="251" t="str">
        <f>Y52</f>
        <v>C</v>
      </c>
      <c r="Z76" s="437"/>
      <c r="AA76" s="136">
        <f t="shared" ref="AA76:AD76" si="200">AA52</f>
        <v>0</v>
      </c>
      <c r="AB76" s="136">
        <f t="shared" si="200"/>
        <v>0</v>
      </c>
      <c r="AC76" s="136">
        <f t="shared" si="200"/>
        <v>0</v>
      </c>
      <c r="AD76" s="136">
        <f t="shared" si="200"/>
        <v>0</v>
      </c>
      <c r="AE76" s="243"/>
      <c r="AH76" s="2" t="str">
        <f t="shared" si="77"/>
        <v/>
      </c>
      <c r="AI76" s="2" t="str">
        <f t="shared" si="78"/>
        <v/>
      </c>
      <c r="AJ76" s="2" t="str">
        <f t="shared" ref="AJ76:AJ108" si="201">IF(CQ76=1,CO76,"")</f>
        <v/>
      </c>
      <c r="AK76" s="2" t="str">
        <f t="shared" si="179"/>
        <v/>
      </c>
      <c r="AL76" s="2" t="str">
        <f t="shared" si="180"/>
        <v/>
      </c>
      <c r="AM76" s="2" t="str">
        <f t="shared" si="181"/>
        <v/>
      </c>
      <c r="AN76" s="2" t="str">
        <f t="shared" si="182"/>
        <v/>
      </c>
      <c r="AO76" s="2" t="str">
        <f t="shared" si="79"/>
        <v/>
      </c>
      <c r="AP76" s="2" t="str">
        <f t="shared" si="80"/>
        <v/>
      </c>
      <c r="AQ76" s="2" t="str">
        <f t="shared" ref="AQ76:AQ108" si="202">IF(CT76=1,CV76,"")</f>
        <v/>
      </c>
      <c r="AR76" s="2" t="str">
        <f t="shared" si="183"/>
        <v/>
      </c>
      <c r="AS76" s="2" t="str">
        <f t="shared" si="184"/>
        <v/>
      </c>
      <c r="AT76" s="2" t="str">
        <f t="shared" si="185"/>
        <v/>
      </c>
      <c r="AU76" s="2" t="str">
        <f t="shared" si="186"/>
        <v/>
      </c>
      <c r="AV76" s="2" t="str">
        <f t="shared" si="187"/>
        <v xml:space="preserve"> </v>
      </c>
      <c r="AW76" s="2" t="str">
        <f t="shared" si="128"/>
        <v xml:space="preserve"> </v>
      </c>
      <c r="AX76" s="2" t="str">
        <f t="shared" si="129"/>
        <v xml:space="preserve"> </v>
      </c>
      <c r="AY76" s="2" t="str">
        <f t="shared" si="130"/>
        <v xml:space="preserve"> </v>
      </c>
      <c r="AZ76" s="2"/>
      <c r="BA76" s="2" t="str">
        <f t="shared" si="188"/>
        <v/>
      </c>
      <c r="BB76" s="2" t="str">
        <f t="shared" si="189"/>
        <v/>
      </c>
      <c r="BC76" s="2" t="str">
        <f t="shared" si="190"/>
        <v/>
      </c>
      <c r="BD76" s="2" t="str">
        <f t="shared" si="191"/>
        <v/>
      </c>
      <c r="BH76" s="11" t="str">
        <f t="shared" si="81"/>
        <v/>
      </c>
      <c r="BI76" s="13" t="str">
        <f t="shared" si="82"/>
        <v/>
      </c>
      <c r="BJ76" s="4" t="str">
        <f t="shared" si="157"/>
        <v/>
      </c>
      <c r="BK76" s="4" t="str">
        <f t="shared" si="158"/>
        <v/>
      </c>
      <c r="BL76" s="4" t="str">
        <f t="shared" si="159"/>
        <v/>
      </c>
      <c r="BM76" s="7" t="str">
        <f t="shared" si="192"/>
        <v/>
      </c>
      <c r="BN76" s="7" t="str">
        <f t="shared" si="160"/>
        <v/>
      </c>
      <c r="BO76" s="7" t="str">
        <f t="shared" si="193"/>
        <v/>
      </c>
      <c r="BP76" s="7" t="str">
        <f t="shared" si="161"/>
        <v/>
      </c>
      <c r="BQ76" s="7" t="str">
        <f t="shared" si="162"/>
        <v/>
      </c>
      <c r="BR76" s="7" t="str">
        <f t="shared" si="163"/>
        <v/>
      </c>
      <c r="BS76" s="7" t="str">
        <f t="shared" si="194"/>
        <v/>
      </c>
      <c r="BT76" s="7" t="str">
        <f t="shared" si="195"/>
        <v/>
      </c>
      <c r="BU76" s="3" t="str">
        <f t="shared" si="164"/>
        <v/>
      </c>
      <c r="BV76" s="4" t="str">
        <f t="shared" si="165"/>
        <v/>
      </c>
      <c r="BW76" s="4" t="str">
        <f t="shared" si="166"/>
        <v/>
      </c>
      <c r="BX76" s="5" t="str">
        <f t="shared" si="167"/>
        <v/>
      </c>
      <c r="BY76" s="3" t="str">
        <f t="shared" si="168"/>
        <v/>
      </c>
      <c r="BZ76" s="5" t="str">
        <f t="shared" si="169"/>
        <v/>
      </c>
      <c r="CA76" s="7" t="str">
        <f t="shared" si="170"/>
        <v/>
      </c>
      <c r="CB76" s="7" t="str">
        <f t="shared" si="196"/>
        <v/>
      </c>
      <c r="CC76" s="7" t="str">
        <f t="shared" si="171"/>
        <v/>
      </c>
      <c r="CD76" s="7" t="str">
        <f t="shared" si="172"/>
        <v/>
      </c>
      <c r="CE76" s="7" t="str">
        <f t="shared" si="173"/>
        <v/>
      </c>
      <c r="CF76" s="7" t="str">
        <f t="shared" si="197"/>
        <v/>
      </c>
      <c r="CG76" s="7" t="str">
        <f t="shared" si="174"/>
        <v/>
      </c>
      <c r="CH76" s="7" t="str">
        <f t="shared" si="198"/>
        <v/>
      </c>
      <c r="CI76" s="4"/>
      <c r="CJ76" s="4" t="str">
        <f t="shared" si="175"/>
        <v/>
      </c>
      <c r="CK76" s="5" t="str">
        <f t="shared" si="176"/>
        <v/>
      </c>
      <c r="CL76" s="1" t="str">
        <f t="shared" ref="CL76:CL108" si="203">MID(H76,1,1)</f>
        <v/>
      </c>
      <c r="CM76" s="150" t="str">
        <f t="shared" ref="CM76:CM108" si="204">MID(H76,2,1)</f>
        <v/>
      </c>
      <c r="CN76" s="150" t="str">
        <f t="shared" ref="CN76:CN108" si="205">MID(H76,3,1)</f>
        <v/>
      </c>
      <c r="CO76" s="7" t="str">
        <f t="shared" ref="CO76:CO108" si="206">IF(CL76="1",CM76*10+CN76,"")</f>
        <v/>
      </c>
      <c r="CP76" s="7"/>
      <c r="CQ76" s="7" t="str">
        <f t="shared" ref="CQ76:CQ108" si="207">IF(CO76="","",1)</f>
        <v/>
      </c>
      <c r="CR76" s="7" t="str">
        <f t="shared" ref="CR76:CR108" si="208">IF(H76="","",MID(H76,4,2))</f>
        <v/>
      </c>
      <c r="CS76" s="7" t="str">
        <f t="shared" ref="CS76:CS108" si="209">IF(H76="","",MID(H76,6,2))</f>
        <v/>
      </c>
      <c r="CT76" s="7" t="str">
        <f t="shared" ref="CT76:CT108" si="210">IF(CV76="","",1)</f>
        <v/>
      </c>
      <c r="CU76" s="7"/>
      <c r="CV76" s="7" t="str">
        <f t="shared" ref="CV76:CV108" si="211">IF(CL76="2",CM76*10+CN76,"")</f>
        <v/>
      </c>
    </row>
    <row r="77" spans="1:100" ht="17.25" customHeight="1" x14ac:dyDescent="0.2">
      <c r="A77" s="8">
        <v>68</v>
      </c>
      <c r="B77" s="134"/>
      <c r="C77" s="41"/>
      <c r="D77" s="132"/>
      <c r="E77" s="39"/>
      <c r="F77" s="43"/>
      <c r="G77" s="132"/>
      <c r="H77" s="154"/>
      <c r="I77" s="16" t="str">
        <f t="shared" si="149"/>
        <v/>
      </c>
      <c r="J77" s="15" t="str">
        <f t="shared" si="150"/>
        <v/>
      </c>
      <c r="K77" s="15" t="str">
        <f>IF(BH77="1",COUNTIF(BH$10:BH77,"1"),"")</f>
        <v/>
      </c>
      <c r="L77" s="15" t="str">
        <f t="shared" si="151"/>
        <v/>
      </c>
      <c r="M77" s="15" t="str">
        <f t="shared" si="152"/>
        <v/>
      </c>
      <c r="N77" s="15" t="str">
        <f>IF(BI77="1",COUNTIF(BI$10:BI77,"1"),"")</f>
        <v/>
      </c>
      <c r="O77" s="15" t="str">
        <f t="shared" si="153"/>
        <v/>
      </c>
      <c r="P77" s="17" t="str">
        <f t="shared" si="154"/>
        <v/>
      </c>
      <c r="Q77" s="1"/>
      <c r="R77" s="252" t="str">
        <f>R53</f>
        <v>D</v>
      </c>
      <c r="S77" s="438"/>
      <c r="T77" s="248">
        <f t="shared" ref="T77:W77" si="212">T53</f>
        <v>0</v>
      </c>
      <c r="U77" s="248">
        <f t="shared" si="212"/>
        <v>0</v>
      </c>
      <c r="V77" s="248">
        <f t="shared" si="212"/>
        <v>0</v>
      </c>
      <c r="W77" s="248">
        <f t="shared" si="212"/>
        <v>0</v>
      </c>
      <c r="X77" s="249"/>
      <c r="Y77" s="252" t="str">
        <f>Y53</f>
        <v>D</v>
      </c>
      <c r="Z77" s="438"/>
      <c r="AA77" s="248">
        <f t="shared" ref="AA77:AD77" si="213">AA53</f>
        <v>0</v>
      </c>
      <c r="AB77" s="248">
        <f t="shared" si="213"/>
        <v>0</v>
      </c>
      <c r="AC77" s="248">
        <f t="shared" si="213"/>
        <v>0</v>
      </c>
      <c r="AD77" s="248">
        <f t="shared" si="213"/>
        <v>0</v>
      </c>
      <c r="AE77" s="250"/>
      <c r="AH77" s="2" t="str">
        <f t="shared" si="77"/>
        <v/>
      </c>
      <c r="AI77" s="2" t="str">
        <f t="shared" si="78"/>
        <v/>
      </c>
      <c r="AJ77" s="2" t="str">
        <f t="shared" si="201"/>
        <v/>
      </c>
      <c r="AK77" s="2" t="str">
        <f t="shared" si="179"/>
        <v/>
      </c>
      <c r="AL77" s="2" t="str">
        <f t="shared" si="180"/>
        <v/>
      </c>
      <c r="AM77" s="2" t="str">
        <f t="shared" si="181"/>
        <v/>
      </c>
      <c r="AN77" s="2" t="str">
        <f t="shared" si="182"/>
        <v/>
      </c>
      <c r="AO77" s="2" t="str">
        <f t="shared" si="79"/>
        <v/>
      </c>
      <c r="AP77" s="2" t="str">
        <f t="shared" si="80"/>
        <v/>
      </c>
      <c r="AQ77" s="2" t="str">
        <f t="shared" si="202"/>
        <v/>
      </c>
      <c r="AR77" s="2" t="str">
        <f t="shared" si="183"/>
        <v/>
      </c>
      <c r="AS77" s="2" t="str">
        <f t="shared" si="184"/>
        <v/>
      </c>
      <c r="AT77" s="2" t="str">
        <f t="shared" si="185"/>
        <v/>
      </c>
      <c r="AU77" s="2" t="str">
        <f t="shared" si="186"/>
        <v/>
      </c>
      <c r="AV77" s="2" t="str">
        <f t="shared" si="187"/>
        <v xml:space="preserve"> </v>
      </c>
      <c r="AW77" s="2" t="str">
        <f t="shared" si="128"/>
        <v xml:space="preserve"> </v>
      </c>
      <c r="AX77" s="2" t="str">
        <f t="shared" si="129"/>
        <v xml:space="preserve"> </v>
      </c>
      <c r="AY77" s="2" t="str">
        <f t="shared" si="130"/>
        <v xml:space="preserve"> </v>
      </c>
      <c r="AZ77" s="2"/>
      <c r="BA77" s="2" t="str">
        <f t="shared" si="188"/>
        <v/>
      </c>
      <c r="BB77" s="2" t="str">
        <f t="shared" si="189"/>
        <v/>
      </c>
      <c r="BC77" s="2" t="str">
        <f t="shared" si="190"/>
        <v/>
      </c>
      <c r="BD77" s="2" t="str">
        <f t="shared" si="191"/>
        <v/>
      </c>
      <c r="BH77" s="11" t="str">
        <f t="shared" si="81"/>
        <v/>
      </c>
      <c r="BI77" s="13" t="str">
        <f t="shared" si="82"/>
        <v/>
      </c>
      <c r="BJ77" s="4" t="str">
        <f t="shared" si="157"/>
        <v/>
      </c>
      <c r="BK77" s="4" t="str">
        <f t="shared" si="158"/>
        <v/>
      </c>
      <c r="BL77" s="4" t="str">
        <f t="shared" si="159"/>
        <v/>
      </c>
      <c r="BM77" s="7" t="str">
        <f t="shared" si="192"/>
        <v/>
      </c>
      <c r="BN77" s="7" t="str">
        <f t="shared" si="160"/>
        <v/>
      </c>
      <c r="BO77" s="7" t="str">
        <f t="shared" si="193"/>
        <v/>
      </c>
      <c r="BP77" s="7" t="str">
        <f t="shared" si="161"/>
        <v/>
      </c>
      <c r="BQ77" s="7" t="str">
        <f t="shared" si="162"/>
        <v/>
      </c>
      <c r="BR77" s="7" t="str">
        <f t="shared" si="163"/>
        <v/>
      </c>
      <c r="BS77" s="7" t="str">
        <f t="shared" si="194"/>
        <v/>
      </c>
      <c r="BT77" s="7" t="str">
        <f t="shared" si="195"/>
        <v/>
      </c>
      <c r="BU77" s="3" t="str">
        <f t="shared" si="164"/>
        <v/>
      </c>
      <c r="BV77" s="4" t="str">
        <f t="shared" si="165"/>
        <v/>
      </c>
      <c r="BW77" s="4" t="str">
        <f t="shared" si="166"/>
        <v/>
      </c>
      <c r="BX77" s="5" t="str">
        <f t="shared" si="167"/>
        <v/>
      </c>
      <c r="BY77" s="3" t="str">
        <f t="shared" si="168"/>
        <v/>
      </c>
      <c r="BZ77" s="5" t="str">
        <f t="shared" si="169"/>
        <v/>
      </c>
      <c r="CA77" s="7" t="str">
        <f t="shared" si="170"/>
        <v/>
      </c>
      <c r="CB77" s="7" t="str">
        <f t="shared" si="196"/>
        <v/>
      </c>
      <c r="CC77" s="7" t="str">
        <f t="shared" si="171"/>
        <v/>
      </c>
      <c r="CD77" s="7" t="str">
        <f t="shared" si="172"/>
        <v/>
      </c>
      <c r="CE77" s="7" t="str">
        <f t="shared" si="173"/>
        <v/>
      </c>
      <c r="CF77" s="7" t="str">
        <f t="shared" si="197"/>
        <v/>
      </c>
      <c r="CG77" s="7" t="str">
        <f t="shared" si="174"/>
        <v/>
      </c>
      <c r="CH77" s="7" t="str">
        <f t="shared" si="198"/>
        <v/>
      </c>
      <c r="CI77" s="4"/>
      <c r="CJ77" s="4" t="str">
        <f t="shared" si="175"/>
        <v/>
      </c>
      <c r="CK77" s="5" t="str">
        <f t="shared" si="176"/>
        <v/>
      </c>
      <c r="CL77" s="1" t="str">
        <f t="shared" si="203"/>
        <v/>
      </c>
      <c r="CM77" s="150" t="str">
        <f t="shared" si="204"/>
        <v/>
      </c>
      <c r="CN77" s="150" t="str">
        <f t="shared" si="205"/>
        <v/>
      </c>
      <c r="CO77" s="7" t="str">
        <f t="shared" si="206"/>
        <v/>
      </c>
      <c r="CP77" s="7"/>
      <c r="CQ77" s="7" t="str">
        <f t="shared" si="207"/>
        <v/>
      </c>
      <c r="CR77" s="7" t="str">
        <f t="shared" si="208"/>
        <v/>
      </c>
      <c r="CS77" s="7" t="str">
        <f t="shared" si="209"/>
        <v/>
      </c>
      <c r="CT77" s="7" t="str">
        <f t="shared" si="210"/>
        <v/>
      </c>
      <c r="CU77" s="7"/>
      <c r="CV77" s="7" t="str">
        <f t="shared" si="211"/>
        <v/>
      </c>
    </row>
    <row r="78" spans="1:100" ht="17.25" customHeight="1" x14ac:dyDescent="0.2">
      <c r="A78" s="8">
        <v>69</v>
      </c>
      <c r="B78" s="134"/>
      <c r="C78" s="41"/>
      <c r="D78" s="132"/>
      <c r="E78" s="39"/>
      <c r="F78" s="43"/>
      <c r="G78" s="132"/>
      <c r="H78" s="154"/>
      <c r="I78" s="16" t="str">
        <f t="shared" si="149"/>
        <v/>
      </c>
      <c r="J78" s="15" t="str">
        <f t="shared" si="150"/>
        <v/>
      </c>
      <c r="K78" s="15" t="str">
        <f>IF(BH78="1",COUNTIF(BH$10:BH78,"1"),"")</f>
        <v/>
      </c>
      <c r="L78" s="15" t="str">
        <f t="shared" si="151"/>
        <v/>
      </c>
      <c r="M78" s="15" t="str">
        <f t="shared" si="152"/>
        <v/>
      </c>
      <c r="N78" s="15" t="str">
        <f>IF(BI78="1",COUNTIF(BI$10:BI78,"1"),"")</f>
        <v/>
      </c>
      <c r="O78" s="15" t="str">
        <f t="shared" si="153"/>
        <v/>
      </c>
      <c r="P78" s="17" t="str">
        <f t="shared" si="154"/>
        <v/>
      </c>
      <c r="Q78" s="1"/>
      <c r="R78" s="136"/>
      <c r="S78" s="136"/>
      <c r="T78" s="136"/>
      <c r="U78" s="136"/>
      <c r="V78" s="136"/>
      <c r="W78" s="136"/>
      <c r="X78" s="136"/>
      <c r="Y78" s="136"/>
      <c r="Z78" s="136"/>
      <c r="AA78" s="136"/>
      <c r="AB78" s="136"/>
      <c r="AC78" s="136"/>
      <c r="AD78" s="136"/>
      <c r="AE78" s="136"/>
      <c r="AH78" s="2" t="str">
        <f t="shared" si="77"/>
        <v/>
      </c>
      <c r="AI78" s="2" t="str">
        <f t="shared" si="78"/>
        <v/>
      </c>
      <c r="AJ78" s="2" t="str">
        <f t="shared" si="201"/>
        <v/>
      </c>
      <c r="AK78" s="2" t="str">
        <f t="shared" si="179"/>
        <v/>
      </c>
      <c r="AL78" s="2" t="str">
        <f t="shared" si="180"/>
        <v/>
      </c>
      <c r="AM78" s="2" t="str">
        <f t="shared" si="181"/>
        <v/>
      </c>
      <c r="AN78" s="2" t="str">
        <f t="shared" si="182"/>
        <v/>
      </c>
      <c r="AO78" s="2" t="str">
        <f t="shared" si="79"/>
        <v/>
      </c>
      <c r="AP78" s="2" t="str">
        <f t="shared" si="80"/>
        <v/>
      </c>
      <c r="AQ78" s="2" t="str">
        <f t="shared" si="202"/>
        <v/>
      </c>
      <c r="AR78" s="2" t="str">
        <f t="shared" si="183"/>
        <v/>
      </c>
      <c r="AS78" s="2" t="str">
        <f t="shared" si="184"/>
        <v/>
      </c>
      <c r="AT78" s="2" t="str">
        <f t="shared" si="185"/>
        <v/>
      </c>
      <c r="AU78" s="2" t="str">
        <f t="shared" si="186"/>
        <v/>
      </c>
      <c r="AV78" s="2" t="str">
        <f t="shared" si="187"/>
        <v xml:space="preserve"> </v>
      </c>
      <c r="AW78" s="2" t="str">
        <f t="shared" si="128"/>
        <v xml:space="preserve"> </v>
      </c>
      <c r="AX78" s="2" t="str">
        <f t="shared" si="129"/>
        <v xml:space="preserve"> </v>
      </c>
      <c r="AY78" s="2" t="str">
        <f t="shared" si="130"/>
        <v xml:space="preserve"> </v>
      </c>
      <c r="AZ78" s="2"/>
      <c r="BA78" s="2" t="str">
        <f t="shared" si="188"/>
        <v/>
      </c>
      <c r="BB78" s="2" t="str">
        <f t="shared" si="189"/>
        <v/>
      </c>
      <c r="BC78" s="2" t="str">
        <f t="shared" si="190"/>
        <v/>
      </c>
      <c r="BD78" s="2" t="str">
        <f t="shared" si="191"/>
        <v/>
      </c>
      <c r="BH78" s="11" t="str">
        <f t="shared" si="81"/>
        <v/>
      </c>
      <c r="BI78" s="13" t="str">
        <f t="shared" si="82"/>
        <v/>
      </c>
      <c r="BJ78" s="4" t="str">
        <f t="shared" si="157"/>
        <v/>
      </c>
      <c r="BK78" s="4" t="str">
        <f t="shared" si="158"/>
        <v/>
      </c>
      <c r="BL78" s="4" t="str">
        <f t="shared" si="159"/>
        <v/>
      </c>
      <c r="BM78" s="7" t="str">
        <f t="shared" si="192"/>
        <v/>
      </c>
      <c r="BN78" s="7" t="str">
        <f t="shared" si="160"/>
        <v/>
      </c>
      <c r="BO78" s="7" t="str">
        <f t="shared" si="193"/>
        <v/>
      </c>
      <c r="BP78" s="7" t="str">
        <f t="shared" si="161"/>
        <v/>
      </c>
      <c r="BQ78" s="7" t="str">
        <f t="shared" si="162"/>
        <v/>
      </c>
      <c r="BR78" s="7" t="str">
        <f t="shared" si="163"/>
        <v/>
      </c>
      <c r="BS78" s="7" t="str">
        <f t="shared" si="194"/>
        <v/>
      </c>
      <c r="BT78" s="7" t="str">
        <f t="shared" si="195"/>
        <v/>
      </c>
      <c r="BU78" s="3" t="str">
        <f t="shared" si="164"/>
        <v/>
      </c>
      <c r="BV78" s="4" t="str">
        <f t="shared" si="165"/>
        <v/>
      </c>
      <c r="BW78" s="4" t="str">
        <f t="shared" si="166"/>
        <v/>
      </c>
      <c r="BX78" s="5" t="str">
        <f t="shared" si="167"/>
        <v/>
      </c>
      <c r="BY78" s="3" t="str">
        <f t="shared" si="168"/>
        <v/>
      </c>
      <c r="BZ78" s="5" t="str">
        <f t="shared" si="169"/>
        <v/>
      </c>
      <c r="CA78" s="7" t="str">
        <f t="shared" si="170"/>
        <v/>
      </c>
      <c r="CB78" s="7" t="str">
        <f t="shared" si="196"/>
        <v/>
      </c>
      <c r="CC78" s="7" t="str">
        <f t="shared" si="171"/>
        <v/>
      </c>
      <c r="CD78" s="7" t="str">
        <f t="shared" si="172"/>
        <v/>
      </c>
      <c r="CE78" s="7" t="str">
        <f t="shared" si="173"/>
        <v/>
      </c>
      <c r="CF78" s="7" t="str">
        <f t="shared" si="197"/>
        <v/>
      </c>
      <c r="CG78" s="7" t="str">
        <f t="shared" si="174"/>
        <v/>
      </c>
      <c r="CH78" s="7" t="str">
        <f t="shared" si="198"/>
        <v/>
      </c>
      <c r="CI78" s="4"/>
      <c r="CJ78" s="4" t="str">
        <f t="shared" si="175"/>
        <v/>
      </c>
      <c r="CK78" s="5" t="str">
        <f t="shared" si="176"/>
        <v/>
      </c>
      <c r="CL78" s="1" t="str">
        <f t="shared" si="203"/>
        <v/>
      </c>
      <c r="CM78" s="150" t="str">
        <f t="shared" si="204"/>
        <v/>
      </c>
      <c r="CN78" s="150" t="str">
        <f t="shared" si="205"/>
        <v/>
      </c>
      <c r="CO78" s="7" t="str">
        <f t="shared" si="206"/>
        <v/>
      </c>
      <c r="CP78" s="7"/>
      <c r="CQ78" s="7" t="str">
        <f t="shared" si="207"/>
        <v/>
      </c>
      <c r="CR78" s="7" t="str">
        <f t="shared" si="208"/>
        <v/>
      </c>
      <c r="CS78" s="7" t="str">
        <f t="shared" si="209"/>
        <v/>
      </c>
      <c r="CT78" s="7" t="str">
        <f t="shared" si="210"/>
        <v/>
      </c>
      <c r="CU78" s="7"/>
      <c r="CV78" s="7" t="str">
        <f t="shared" si="211"/>
        <v/>
      </c>
    </row>
    <row r="79" spans="1:100" ht="17.25" customHeight="1" x14ac:dyDescent="0.2">
      <c r="A79" s="8">
        <v>70</v>
      </c>
      <c r="B79" s="134"/>
      <c r="C79" s="41"/>
      <c r="D79" s="132"/>
      <c r="E79" s="39"/>
      <c r="F79" s="43"/>
      <c r="G79" s="132"/>
      <c r="H79" s="154"/>
      <c r="I79" s="16" t="str">
        <f t="shared" si="149"/>
        <v/>
      </c>
      <c r="J79" s="15" t="str">
        <f t="shared" si="150"/>
        <v/>
      </c>
      <c r="K79" s="15" t="str">
        <f>IF(BH79="1",COUNTIF(BH$10:BH79,"1"),"")</f>
        <v/>
      </c>
      <c r="L79" s="15" t="str">
        <f t="shared" si="151"/>
        <v/>
      </c>
      <c r="M79" s="15" t="str">
        <f t="shared" si="152"/>
        <v/>
      </c>
      <c r="N79" s="15" t="str">
        <f>IF(BI79="1",COUNTIF(BI$10:BI79,"1"),"")</f>
        <v/>
      </c>
      <c r="O79" s="15" t="str">
        <f t="shared" si="153"/>
        <v/>
      </c>
      <c r="P79" s="17" t="str">
        <f t="shared" si="154"/>
        <v/>
      </c>
      <c r="Q79" s="1"/>
      <c r="R79" s="136"/>
      <c r="S79" s="136"/>
      <c r="T79" s="136"/>
      <c r="U79" s="136"/>
      <c r="V79" s="136"/>
      <c r="W79" s="136"/>
      <c r="X79" s="136"/>
      <c r="Y79" s="136"/>
      <c r="Z79" s="136"/>
      <c r="AA79" s="136"/>
      <c r="AB79" s="136"/>
      <c r="AC79" s="136"/>
      <c r="AD79" s="136"/>
      <c r="AE79" s="136"/>
      <c r="AH79" s="2" t="str">
        <f t="shared" si="77"/>
        <v/>
      </c>
      <c r="AI79" s="2" t="str">
        <f t="shared" si="78"/>
        <v/>
      </c>
      <c r="AJ79" s="2" t="str">
        <f t="shared" si="201"/>
        <v/>
      </c>
      <c r="AK79" s="2" t="str">
        <f t="shared" si="179"/>
        <v/>
      </c>
      <c r="AL79" s="2" t="str">
        <f t="shared" si="180"/>
        <v/>
      </c>
      <c r="AM79" s="2" t="str">
        <f t="shared" si="181"/>
        <v/>
      </c>
      <c r="AN79" s="2" t="str">
        <f t="shared" si="182"/>
        <v/>
      </c>
      <c r="AO79" s="2" t="str">
        <f t="shared" si="79"/>
        <v/>
      </c>
      <c r="AP79" s="2" t="str">
        <f t="shared" si="80"/>
        <v/>
      </c>
      <c r="AQ79" s="2" t="str">
        <f t="shared" si="202"/>
        <v/>
      </c>
      <c r="AR79" s="2" t="str">
        <f t="shared" si="183"/>
        <v/>
      </c>
      <c r="AS79" s="2" t="str">
        <f t="shared" si="184"/>
        <v/>
      </c>
      <c r="AT79" s="2" t="str">
        <f t="shared" si="185"/>
        <v/>
      </c>
      <c r="AU79" s="2" t="str">
        <f t="shared" si="186"/>
        <v/>
      </c>
      <c r="AV79" s="2" t="str">
        <f t="shared" si="187"/>
        <v xml:space="preserve"> </v>
      </c>
      <c r="AW79" s="2" t="str">
        <f t="shared" si="128"/>
        <v xml:space="preserve"> </v>
      </c>
      <c r="AX79" s="2" t="str">
        <f t="shared" si="129"/>
        <v xml:space="preserve"> </v>
      </c>
      <c r="AY79" s="2" t="str">
        <f t="shared" si="130"/>
        <v xml:space="preserve"> </v>
      </c>
      <c r="AZ79" s="2"/>
      <c r="BA79" s="2" t="str">
        <f t="shared" si="188"/>
        <v/>
      </c>
      <c r="BB79" s="2" t="str">
        <f t="shared" si="189"/>
        <v/>
      </c>
      <c r="BC79" s="2" t="str">
        <f t="shared" si="190"/>
        <v/>
      </c>
      <c r="BD79" s="2" t="str">
        <f t="shared" si="191"/>
        <v/>
      </c>
      <c r="BH79" s="11" t="str">
        <f t="shared" si="81"/>
        <v/>
      </c>
      <c r="BI79" s="13" t="str">
        <f t="shared" si="82"/>
        <v/>
      </c>
      <c r="BJ79" s="4" t="str">
        <f t="shared" si="157"/>
        <v/>
      </c>
      <c r="BK79" s="4" t="str">
        <f t="shared" si="158"/>
        <v/>
      </c>
      <c r="BL79" s="4" t="str">
        <f t="shared" si="159"/>
        <v/>
      </c>
      <c r="BM79" s="7" t="str">
        <f t="shared" si="192"/>
        <v/>
      </c>
      <c r="BN79" s="7" t="str">
        <f t="shared" si="160"/>
        <v/>
      </c>
      <c r="BO79" s="7" t="str">
        <f t="shared" si="193"/>
        <v/>
      </c>
      <c r="BP79" s="7" t="str">
        <f t="shared" si="161"/>
        <v/>
      </c>
      <c r="BQ79" s="7" t="str">
        <f t="shared" si="162"/>
        <v/>
      </c>
      <c r="BR79" s="7" t="str">
        <f t="shared" si="163"/>
        <v/>
      </c>
      <c r="BS79" s="7" t="str">
        <f t="shared" si="194"/>
        <v/>
      </c>
      <c r="BT79" s="7" t="str">
        <f t="shared" si="195"/>
        <v/>
      </c>
      <c r="BU79" s="3" t="str">
        <f t="shared" si="164"/>
        <v/>
      </c>
      <c r="BV79" s="4" t="str">
        <f t="shared" si="165"/>
        <v/>
      </c>
      <c r="BW79" s="4" t="str">
        <f t="shared" si="166"/>
        <v/>
      </c>
      <c r="BX79" s="5" t="str">
        <f t="shared" si="167"/>
        <v/>
      </c>
      <c r="BY79" s="3" t="str">
        <f t="shared" si="168"/>
        <v/>
      </c>
      <c r="BZ79" s="5" t="str">
        <f t="shared" si="169"/>
        <v/>
      </c>
      <c r="CA79" s="7" t="str">
        <f t="shared" si="170"/>
        <v/>
      </c>
      <c r="CB79" s="7" t="str">
        <f t="shared" si="196"/>
        <v/>
      </c>
      <c r="CC79" s="7" t="str">
        <f t="shared" si="171"/>
        <v/>
      </c>
      <c r="CD79" s="7" t="str">
        <f t="shared" si="172"/>
        <v/>
      </c>
      <c r="CE79" s="7" t="str">
        <f t="shared" si="173"/>
        <v/>
      </c>
      <c r="CF79" s="7" t="str">
        <f t="shared" si="197"/>
        <v/>
      </c>
      <c r="CG79" s="7" t="str">
        <f t="shared" si="174"/>
        <v/>
      </c>
      <c r="CH79" s="7" t="str">
        <f t="shared" si="198"/>
        <v/>
      </c>
      <c r="CI79" s="4"/>
      <c r="CJ79" s="4" t="str">
        <f t="shared" si="175"/>
        <v/>
      </c>
      <c r="CK79" s="5" t="str">
        <f t="shared" si="176"/>
        <v/>
      </c>
      <c r="CL79" s="1" t="str">
        <f t="shared" si="203"/>
        <v/>
      </c>
      <c r="CM79" s="150" t="str">
        <f t="shared" si="204"/>
        <v/>
      </c>
      <c r="CN79" s="150" t="str">
        <f t="shared" si="205"/>
        <v/>
      </c>
      <c r="CO79" s="7" t="str">
        <f t="shared" si="206"/>
        <v/>
      </c>
      <c r="CP79" s="7"/>
      <c r="CQ79" s="7" t="str">
        <f t="shared" si="207"/>
        <v/>
      </c>
      <c r="CR79" s="7" t="str">
        <f t="shared" si="208"/>
        <v/>
      </c>
      <c r="CS79" s="7" t="str">
        <f t="shared" si="209"/>
        <v/>
      </c>
      <c r="CT79" s="7" t="str">
        <f t="shared" si="210"/>
        <v/>
      </c>
      <c r="CU79" s="7"/>
      <c r="CV79" s="7" t="str">
        <f t="shared" si="211"/>
        <v/>
      </c>
    </row>
    <row r="80" spans="1:100" ht="17.25" customHeight="1" x14ac:dyDescent="0.2">
      <c r="A80" s="8">
        <v>71</v>
      </c>
      <c r="B80" s="134"/>
      <c r="C80" s="41"/>
      <c r="D80" s="132"/>
      <c r="E80" s="39"/>
      <c r="F80" s="43"/>
      <c r="G80" s="132"/>
      <c r="H80" s="154"/>
      <c r="I80" s="16" t="str">
        <f t="shared" si="149"/>
        <v/>
      </c>
      <c r="J80" s="15" t="str">
        <f t="shared" si="150"/>
        <v/>
      </c>
      <c r="K80" s="15" t="str">
        <f>IF(BH80="1",COUNTIF(BH$10:BH80,"1"),"")</f>
        <v/>
      </c>
      <c r="L80" s="15" t="str">
        <f t="shared" si="151"/>
        <v/>
      </c>
      <c r="M80" s="15" t="str">
        <f t="shared" si="152"/>
        <v/>
      </c>
      <c r="N80" s="15" t="str">
        <f>IF(BI80="1",COUNTIF(BI$10:BI80,"1"),"")</f>
        <v/>
      </c>
      <c r="O80" s="15" t="str">
        <f t="shared" si="153"/>
        <v/>
      </c>
      <c r="P80" s="17" t="str">
        <f t="shared" si="154"/>
        <v/>
      </c>
      <c r="Q80" s="1"/>
      <c r="R80" s="248"/>
      <c r="S80" s="248"/>
      <c r="T80" s="248"/>
      <c r="U80" s="248"/>
      <c r="V80" s="248"/>
      <c r="W80" s="248"/>
      <c r="X80" s="248"/>
      <c r="Y80" s="248"/>
      <c r="Z80" s="248"/>
      <c r="AA80" s="248"/>
      <c r="AB80" s="248"/>
      <c r="AC80" s="248"/>
      <c r="AD80" s="248"/>
      <c r="AE80" s="248"/>
      <c r="AH80" s="2" t="str">
        <f t="shared" ref="AH80:AH108" si="214">IF(BO80="1",BM80,"")</f>
        <v/>
      </c>
      <c r="AI80" s="2" t="str">
        <f t="shared" ref="AI80:AI108" si="215">IF(CC80="1",CA80,"")</f>
        <v/>
      </c>
      <c r="AJ80" s="2" t="str">
        <f t="shared" si="201"/>
        <v/>
      </c>
      <c r="AK80" s="2" t="str">
        <f t="shared" si="179"/>
        <v/>
      </c>
      <c r="AL80" s="2" t="str">
        <f t="shared" si="180"/>
        <v/>
      </c>
      <c r="AM80" s="2" t="str">
        <f t="shared" si="181"/>
        <v/>
      </c>
      <c r="AN80" s="2" t="str">
        <f t="shared" si="182"/>
        <v/>
      </c>
      <c r="AO80" s="2" t="str">
        <f t="shared" ref="AO80:AO108" si="216">IF(BR80="1",BT80,"")</f>
        <v/>
      </c>
      <c r="AP80" s="2" t="str">
        <f t="shared" ref="AP80:AP108" si="217">IF(CF80="1",CH80,"")</f>
        <v/>
      </c>
      <c r="AQ80" s="2" t="str">
        <f t="shared" si="202"/>
        <v/>
      </c>
      <c r="AR80" s="2" t="str">
        <f t="shared" si="183"/>
        <v/>
      </c>
      <c r="AS80" s="2" t="str">
        <f t="shared" si="184"/>
        <v/>
      </c>
      <c r="AT80" s="2" t="str">
        <f t="shared" si="185"/>
        <v/>
      </c>
      <c r="AU80" s="2" t="str">
        <f t="shared" si="186"/>
        <v/>
      </c>
      <c r="AV80" s="2" t="str">
        <f t="shared" si="187"/>
        <v xml:space="preserve"> </v>
      </c>
      <c r="AW80" s="2" t="str">
        <f t="shared" si="128"/>
        <v xml:space="preserve"> </v>
      </c>
      <c r="AX80" s="2" t="str">
        <f t="shared" si="129"/>
        <v xml:space="preserve"> </v>
      </c>
      <c r="AY80" s="2" t="str">
        <f t="shared" si="130"/>
        <v xml:space="preserve"> </v>
      </c>
      <c r="AZ80" s="2"/>
      <c r="BA80" s="2" t="str">
        <f t="shared" si="188"/>
        <v/>
      </c>
      <c r="BB80" s="2" t="str">
        <f t="shared" si="189"/>
        <v/>
      </c>
      <c r="BC80" s="2" t="str">
        <f t="shared" si="190"/>
        <v/>
      </c>
      <c r="BD80" s="2" t="str">
        <f t="shared" si="191"/>
        <v/>
      </c>
      <c r="BE80" s="2"/>
      <c r="BH80" s="11" t="str">
        <f t="shared" si="81"/>
        <v/>
      </c>
      <c r="BI80" s="13" t="str">
        <f t="shared" si="82"/>
        <v/>
      </c>
      <c r="BJ80" s="4" t="str">
        <f t="shared" si="157"/>
        <v/>
      </c>
      <c r="BK80" s="4" t="str">
        <f t="shared" si="158"/>
        <v/>
      </c>
      <c r="BL80" s="4" t="str">
        <f t="shared" si="159"/>
        <v/>
      </c>
      <c r="BM80" s="7" t="str">
        <f t="shared" si="192"/>
        <v/>
      </c>
      <c r="BN80" s="7" t="str">
        <f t="shared" si="160"/>
        <v/>
      </c>
      <c r="BO80" s="7" t="str">
        <f t="shared" si="193"/>
        <v/>
      </c>
      <c r="BP80" s="7" t="str">
        <f t="shared" si="161"/>
        <v/>
      </c>
      <c r="BQ80" s="7" t="str">
        <f t="shared" si="162"/>
        <v/>
      </c>
      <c r="BR80" s="7" t="str">
        <f t="shared" si="163"/>
        <v/>
      </c>
      <c r="BS80" s="7" t="str">
        <f t="shared" si="194"/>
        <v/>
      </c>
      <c r="BT80" s="7" t="str">
        <f t="shared" si="195"/>
        <v/>
      </c>
      <c r="BU80" s="3" t="str">
        <f t="shared" si="164"/>
        <v/>
      </c>
      <c r="BV80" s="4" t="str">
        <f t="shared" si="165"/>
        <v/>
      </c>
      <c r="BW80" s="4" t="str">
        <f t="shared" si="166"/>
        <v/>
      </c>
      <c r="BX80" s="5" t="str">
        <f t="shared" si="167"/>
        <v/>
      </c>
      <c r="BY80" s="3" t="str">
        <f t="shared" si="168"/>
        <v/>
      </c>
      <c r="BZ80" s="5" t="str">
        <f t="shared" si="169"/>
        <v/>
      </c>
      <c r="CA80" s="7" t="str">
        <f t="shared" si="170"/>
        <v/>
      </c>
      <c r="CB80" s="7" t="str">
        <f t="shared" si="196"/>
        <v/>
      </c>
      <c r="CC80" s="7" t="str">
        <f t="shared" si="171"/>
        <v/>
      </c>
      <c r="CD80" s="7" t="str">
        <f t="shared" si="172"/>
        <v/>
      </c>
      <c r="CE80" s="7" t="str">
        <f t="shared" si="173"/>
        <v/>
      </c>
      <c r="CF80" s="7" t="str">
        <f t="shared" si="197"/>
        <v/>
      </c>
      <c r="CG80" s="7" t="str">
        <f t="shared" si="174"/>
        <v/>
      </c>
      <c r="CH80" s="7" t="str">
        <f t="shared" si="198"/>
        <v/>
      </c>
      <c r="CI80" s="4"/>
      <c r="CJ80" s="4" t="str">
        <f t="shared" si="175"/>
        <v/>
      </c>
      <c r="CK80" s="5" t="str">
        <f t="shared" si="176"/>
        <v/>
      </c>
      <c r="CL80" s="1" t="str">
        <f t="shared" si="203"/>
        <v/>
      </c>
      <c r="CM80" s="150" t="str">
        <f t="shared" si="204"/>
        <v/>
      </c>
      <c r="CN80" s="150" t="str">
        <f t="shared" si="205"/>
        <v/>
      </c>
      <c r="CO80" s="7" t="str">
        <f t="shared" si="206"/>
        <v/>
      </c>
      <c r="CP80" s="7"/>
      <c r="CQ80" s="7" t="str">
        <f t="shared" si="207"/>
        <v/>
      </c>
      <c r="CR80" s="7" t="str">
        <f t="shared" si="208"/>
        <v/>
      </c>
      <c r="CS80" s="7" t="str">
        <f t="shared" si="209"/>
        <v/>
      </c>
      <c r="CT80" s="7" t="str">
        <f t="shared" si="210"/>
        <v/>
      </c>
      <c r="CU80" s="7"/>
      <c r="CV80" s="7" t="str">
        <f t="shared" si="211"/>
        <v/>
      </c>
    </row>
    <row r="81" spans="1:100" ht="17.25" customHeight="1" x14ac:dyDescent="0.2">
      <c r="A81" s="8">
        <v>72</v>
      </c>
      <c r="B81" s="134"/>
      <c r="C81" s="41"/>
      <c r="D81" s="132"/>
      <c r="E81" s="39"/>
      <c r="F81" s="43"/>
      <c r="G81" s="132"/>
      <c r="H81" s="154"/>
      <c r="I81" s="16" t="str">
        <f t="shared" si="149"/>
        <v/>
      </c>
      <c r="J81" s="15" t="str">
        <f t="shared" si="150"/>
        <v/>
      </c>
      <c r="K81" s="15" t="str">
        <f>IF(BH81="1",COUNTIF(BH$10:BH81,"1"),"")</f>
        <v/>
      </c>
      <c r="L81" s="15" t="str">
        <f t="shared" si="151"/>
        <v/>
      </c>
      <c r="M81" s="15" t="str">
        <f t="shared" si="152"/>
        <v/>
      </c>
      <c r="N81" s="15" t="str">
        <f>IF(BI81="1",COUNTIF(BI$10:BI81,"1"),"")</f>
        <v/>
      </c>
      <c r="O81" s="15" t="str">
        <f t="shared" si="153"/>
        <v/>
      </c>
      <c r="P81" s="17" t="str">
        <f t="shared" si="154"/>
        <v/>
      </c>
      <c r="Q81" s="1"/>
      <c r="R81" s="239" t="s">
        <v>51</v>
      </c>
      <c r="S81" s="240" t="s">
        <v>79</v>
      </c>
      <c r="T81" s="240" t="s">
        <v>41</v>
      </c>
      <c r="U81" s="240" t="s">
        <v>81</v>
      </c>
      <c r="V81" s="240" t="s">
        <v>39</v>
      </c>
      <c r="W81" s="240" t="s">
        <v>38</v>
      </c>
      <c r="X81" s="241" t="s">
        <v>85</v>
      </c>
      <c r="Y81" s="239" t="s">
        <v>78</v>
      </c>
      <c r="Z81" s="240" t="s">
        <v>79</v>
      </c>
      <c r="AA81" s="240" t="s">
        <v>41</v>
      </c>
      <c r="AB81" s="240" t="s">
        <v>81</v>
      </c>
      <c r="AC81" s="240" t="s">
        <v>39</v>
      </c>
      <c r="AD81" s="240" t="s">
        <v>38</v>
      </c>
      <c r="AE81" s="241" t="s">
        <v>85</v>
      </c>
      <c r="AH81" s="2" t="str">
        <f t="shared" si="214"/>
        <v/>
      </c>
      <c r="AI81" s="2" t="str">
        <f t="shared" si="215"/>
        <v/>
      </c>
      <c r="AJ81" s="2" t="str">
        <f t="shared" si="201"/>
        <v/>
      </c>
      <c r="AK81" s="2" t="str">
        <f t="shared" si="179"/>
        <v/>
      </c>
      <c r="AL81" s="2" t="str">
        <f t="shared" si="180"/>
        <v/>
      </c>
      <c r="AM81" s="2" t="str">
        <f t="shared" si="181"/>
        <v/>
      </c>
      <c r="AN81" s="2" t="str">
        <f t="shared" si="182"/>
        <v/>
      </c>
      <c r="AO81" s="2" t="str">
        <f t="shared" si="216"/>
        <v/>
      </c>
      <c r="AP81" s="2" t="str">
        <f t="shared" si="217"/>
        <v/>
      </c>
      <c r="AQ81" s="2" t="str">
        <f t="shared" si="202"/>
        <v/>
      </c>
      <c r="AR81" s="2" t="str">
        <f t="shared" si="183"/>
        <v/>
      </c>
      <c r="AS81" s="2" t="str">
        <f t="shared" si="184"/>
        <v/>
      </c>
      <c r="AT81" s="2" t="str">
        <f t="shared" si="185"/>
        <v/>
      </c>
      <c r="AU81" s="2" t="str">
        <f t="shared" si="186"/>
        <v/>
      </c>
      <c r="AV81" s="2" t="str">
        <f t="shared" si="187"/>
        <v xml:space="preserve"> </v>
      </c>
      <c r="AW81" s="2" t="str">
        <f t="shared" si="128"/>
        <v xml:space="preserve"> </v>
      </c>
      <c r="AX81" s="2" t="str">
        <f t="shared" si="129"/>
        <v xml:space="preserve"> </v>
      </c>
      <c r="AY81" s="2" t="str">
        <f t="shared" si="130"/>
        <v xml:space="preserve"> </v>
      </c>
      <c r="AZ81" s="2"/>
      <c r="BA81" s="2" t="str">
        <f t="shared" si="188"/>
        <v/>
      </c>
      <c r="BB81" s="2" t="str">
        <f t="shared" si="189"/>
        <v/>
      </c>
      <c r="BC81" s="2" t="str">
        <f t="shared" si="190"/>
        <v/>
      </c>
      <c r="BD81" s="2" t="str">
        <f t="shared" si="191"/>
        <v/>
      </c>
      <c r="BH81" s="11" t="str">
        <f t="shared" si="81"/>
        <v/>
      </c>
      <c r="BI81" s="13" t="str">
        <f t="shared" si="82"/>
        <v/>
      </c>
      <c r="BJ81" s="4" t="str">
        <f t="shared" si="157"/>
        <v/>
      </c>
      <c r="BK81" s="4" t="str">
        <f t="shared" si="158"/>
        <v/>
      </c>
      <c r="BL81" s="4" t="str">
        <f t="shared" si="159"/>
        <v/>
      </c>
      <c r="BM81" s="7" t="str">
        <f t="shared" si="192"/>
        <v/>
      </c>
      <c r="BN81" s="7" t="str">
        <f t="shared" si="160"/>
        <v/>
      </c>
      <c r="BO81" s="7" t="str">
        <f t="shared" si="193"/>
        <v/>
      </c>
      <c r="BP81" s="7" t="str">
        <f t="shared" si="161"/>
        <v/>
      </c>
      <c r="BQ81" s="7" t="str">
        <f t="shared" si="162"/>
        <v/>
      </c>
      <c r="BR81" s="7" t="str">
        <f t="shared" si="163"/>
        <v/>
      </c>
      <c r="BS81" s="7" t="str">
        <f t="shared" si="194"/>
        <v/>
      </c>
      <c r="BT81" s="7" t="str">
        <f t="shared" si="195"/>
        <v/>
      </c>
      <c r="BU81" s="3" t="str">
        <f t="shared" si="164"/>
        <v/>
      </c>
      <c r="BV81" s="4" t="str">
        <f t="shared" si="165"/>
        <v/>
      </c>
      <c r="BW81" s="4" t="str">
        <f t="shared" si="166"/>
        <v/>
      </c>
      <c r="BX81" s="5" t="str">
        <f t="shared" si="167"/>
        <v/>
      </c>
      <c r="BY81" s="3" t="str">
        <f t="shared" si="168"/>
        <v/>
      </c>
      <c r="BZ81" s="5" t="str">
        <f t="shared" si="169"/>
        <v/>
      </c>
      <c r="CA81" s="7" t="str">
        <f t="shared" si="170"/>
        <v/>
      </c>
      <c r="CB81" s="7" t="str">
        <f t="shared" si="196"/>
        <v/>
      </c>
      <c r="CC81" s="7" t="str">
        <f t="shared" si="171"/>
        <v/>
      </c>
      <c r="CD81" s="7" t="str">
        <f t="shared" si="172"/>
        <v/>
      </c>
      <c r="CE81" s="7" t="str">
        <f t="shared" si="173"/>
        <v/>
      </c>
      <c r="CF81" s="7" t="str">
        <f t="shared" si="197"/>
        <v/>
      </c>
      <c r="CG81" s="7" t="str">
        <f t="shared" si="174"/>
        <v/>
      </c>
      <c r="CH81" s="7" t="str">
        <f t="shared" si="198"/>
        <v/>
      </c>
      <c r="CI81" s="4"/>
      <c r="CJ81" s="4" t="str">
        <f t="shared" si="175"/>
        <v/>
      </c>
      <c r="CK81" s="5" t="str">
        <f t="shared" si="176"/>
        <v/>
      </c>
      <c r="CL81" s="1" t="str">
        <f t="shared" si="203"/>
        <v/>
      </c>
      <c r="CM81" s="150" t="str">
        <f t="shared" si="204"/>
        <v/>
      </c>
      <c r="CN81" s="150" t="str">
        <f t="shared" si="205"/>
        <v/>
      </c>
      <c r="CO81" s="7" t="str">
        <f t="shared" si="206"/>
        <v/>
      </c>
      <c r="CP81" s="7"/>
      <c r="CQ81" s="7" t="str">
        <f t="shared" si="207"/>
        <v/>
      </c>
      <c r="CR81" s="7" t="str">
        <f t="shared" si="208"/>
        <v/>
      </c>
      <c r="CS81" s="7" t="str">
        <f t="shared" si="209"/>
        <v/>
      </c>
      <c r="CT81" s="7" t="str">
        <f t="shared" si="210"/>
        <v/>
      </c>
      <c r="CU81" s="7"/>
      <c r="CV81" s="7" t="str">
        <f t="shared" si="211"/>
        <v/>
      </c>
    </row>
    <row r="82" spans="1:100" ht="17.25" customHeight="1" x14ac:dyDescent="0.2">
      <c r="A82" s="8">
        <v>73</v>
      </c>
      <c r="B82" s="134"/>
      <c r="C82" s="41"/>
      <c r="D82" s="132"/>
      <c r="E82" s="39"/>
      <c r="F82" s="43"/>
      <c r="G82" s="132"/>
      <c r="H82" s="154"/>
      <c r="I82" s="16" t="str">
        <f t="shared" si="149"/>
        <v/>
      </c>
      <c r="J82" s="15" t="str">
        <f t="shared" si="150"/>
        <v/>
      </c>
      <c r="K82" s="15" t="str">
        <f>IF(BH82="1",COUNTIF(BH$10:BH82,"1"),"")</f>
        <v/>
      </c>
      <c r="L82" s="15" t="str">
        <f t="shared" si="151"/>
        <v/>
      </c>
      <c r="M82" s="15" t="str">
        <f t="shared" si="152"/>
        <v/>
      </c>
      <c r="N82" s="15" t="str">
        <f>IF(BI82="1",COUNTIF(BI$10:BI82,"1"),"")</f>
        <v/>
      </c>
      <c r="O82" s="15" t="str">
        <f t="shared" si="153"/>
        <v/>
      </c>
      <c r="P82" s="17" t="str">
        <f t="shared" si="154"/>
        <v/>
      </c>
      <c r="Q82" s="1"/>
      <c r="R82" s="242">
        <f t="shared" ref="R82:AE97" ca="1" si="218">R58</f>
        <v>1</v>
      </c>
      <c r="S82" s="136">
        <f t="shared" ca="1" si="218"/>
        <v>0</v>
      </c>
      <c r="T82" s="136">
        <f t="shared" ca="1" si="218"/>
        <v>0</v>
      </c>
      <c r="U82" s="136">
        <f t="shared" ca="1" si="218"/>
        <v>0</v>
      </c>
      <c r="V82" s="136">
        <f t="shared" ca="1" si="218"/>
        <v>0</v>
      </c>
      <c r="W82" s="136">
        <f t="shared" ca="1" si="218"/>
        <v>0</v>
      </c>
      <c r="X82" s="243">
        <f t="shared" si="218"/>
        <v>0</v>
      </c>
      <c r="Y82" s="242">
        <f t="shared" ca="1" si="218"/>
        <v>1</v>
      </c>
      <c r="Z82" s="136">
        <f t="shared" ca="1" si="218"/>
        <v>0</v>
      </c>
      <c r="AA82" s="136">
        <f t="shared" ca="1" si="218"/>
        <v>0</v>
      </c>
      <c r="AB82" s="136">
        <f t="shared" ca="1" si="218"/>
        <v>0</v>
      </c>
      <c r="AC82" s="136">
        <f t="shared" ca="1" si="218"/>
        <v>0</v>
      </c>
      <c r="AD82" s="136">
        <f t="shared" ca="1" si="218"/>
        <v>0</v>
      </c>
      <c r="AE82" s="243">
        <f t="shared" si="218"/>
        <v>0</v>
      </c>
      <c r="AH82" s="2" t="str">
        <f t="shared" si="214"/>
        <v/>
      </c>
      <c r="AI82" s="2" t="str">
        <f t="shared" si="215"/>
        <v/>
      </c>
      <c r="AJ82" s="2" t="str">
        <f t="shared" si="201"/>
        <v/>
      </c>
      <c r="AK82" s="2" t="str">
        <f t="shared" si="179"/>
        <v/>
      </c>
      <c r="AL82" s="2" t="str">
        <f t="shared" si="180"/>
        <v/>
      </c>
      <c r="AM82" s="2" t="str">
        <f t="shared" si="181"/>
        <v/>
      </c>
      <c r="AN82" s="2" t="str">
        <f t="shared" si="182"/>
        <v/>
      </c>
      <c r="AO82" s="2" t="str">
        <f t="shared" si="216"/>
        <v/>
      </c>
      <c r="AP82" s="2" t="str">
        <f t="shared" si="217"/>
        <v/>
      </c>
      <c r="AQ82" s="2" t="str">
        <f t="shared" si="202"/>
        <v/>
      </c>
      <c r="AR82" s="2" t="str">
        <f t="shared" si="183"/>
        <v/>
      </c>
      <c r="AS82" s="2" t="str">
        <f t="shared" si="184"/>
        <v/>
      </c>
      <c r="AT82" s="2" t="str">
        <f t="shared" si="185"/>
        <v/>
      </c>
      <c r="AU82" s="2" t="str">
        <f t="shared" si="186"/>
        <v/>
      </c>
      <c r="AV82" s="2" t="str">
        <f t="shared" si="187"/>
        <v xml:space="preserve"> </v>
      </c>
      <c r="AW82" s="2" t="str">
        <f>UPPER(IF(BN82="S",BM82,IF(CB82="S",CA82," ")))</f>
        <v xml:space="preserve"> </v>
      </c>
      <c r="AX82" s="2" t="str">
        <f>UPPER(IF(BN82="D",BM82,IF(CB82="D",CA82," ")))</f>
        <v xml:space="preserve"> </v>
      </c>
      <c r="AY82" s="2" t="str">
        <f>UPPER(IF(BN82="DR",BM82,IF(CB82="DR",CA82," ")))</f>
        <v xml:space="preserve"> </v>
      </c>
      <c r="AZ82" s="2"/>
      <c r="BA82" s="2" t="str">
        <f t="shared" si="188"/>
        <v/>
      </c>
      <c r="BB82" s="2" t="str">
        <f t="shared" si="189"/>
        <v/>
      </c>
      <c r="BC82" s="2" t="str">
        <f t="shared" si="190"/>
        <v/>
      </c>
      <c r="BD82" s="2" t="str">
        <f t="shared" si="191"/>
        <v/>
      </c>
      <c r="BH82" s="11" t="str">
        <f t="shared" si="81"/>
        <v/>
      </c>
      <c r="BI82" s="13" t="str">
        <f t="shared" si="82"/>
        <v/>
      </c>
      <c r="BJ82" s="4" t="str">
        <f t="shared" si="157"/>
        <v/>
      </c>
      <c r="BK82" s="4" t="str">
        <f t="shared" si="158"/>
        <v/>
      </c>
      <c r="BL82" s="4" t="str">
        <f t="shared" si="159"/>
        <v/>
      </c>
      <c r="BM82" s="7" t="str">
        <f t="shared" si="192"/>
        <v/>
      </c>
      <c r="BN82" s="7" t="str">
        <f t="shared" si="160"/>
        <v/>
      </c>
      <c r="BO82" s="7" t="str">
        <f t="shared" si="193"/>
        <v/>
      </c>
      <c r="BP82" s="7" t="str">
        <f t="shared" si="161"/>
        <v/>
      </c>
      <c r="BQ82" s="7" t="str">
        <f t="shared" si="162"/>
        <v/>
      </c>
      <c r="BR82" s="7" t="str">
        <f t="shared" si="163"/>
        <v/>
      </c>
      <c r="BS82" s="7" t="str">
        <f t="shared" si="194"/>
        <v/>
      </c>
      <c r="BT82" s="7" t="str">
        <f t="shared" si="195"/>
        <v/>
      </c>
      <c r="BU82" s="3" t="str">
        <f t="shared" si="164"/>
        <v/>
      </c>
      <c r="BV82" s="4" t="str">
        <f t="shared" si="165"/>
        <v/>
      </c>
      <c r="BW82" s="4" t="str">
        <f t="shared" si="166"/>
        <v/>
      </c>
      <c r="BX82" s="5" t="str">
        <f t="shared" si="167"/>
        <v/>
      </c>
      <c r="BY82" s="3" t="str">
        <f t="shared" si="168"/>
        <v/>
      </c>
      <c r="BZ82" s="5" t="str">
        <f t="shared" si="169"/>
        <v/>
      </c>
      <c r="CA82" s="7" t="str">
        <f t="shared" si="170"/>
        <v/>
      </c>
      <c r="CB82" s="7" t="str">
        <f t="shared" si="196"/>
        <v/>
      </c>
      <c r="CC82" s="7" t="str">
        <f t="shared" si="171"/>
        <v/>
      </c>
      <c r="CD82" s="7" t="str">
        <f t="shared" si="172"/>
        <v/>
      </c>
      <c r="CE82" s="7" t="str">
        <f t="shared" si="173"/>
        <v/>
      </c>
      <c r="CF82" s="7" t="str">
        <f t="shared" si="197"/>
        <v/>
      </c>
      <c r="CG82" s="7" t="str">
        <f t="shared" si="174"/>
        <v/>
      </c>
      <c r="CH82" s="7" t="str">
        <f t="shared" si="198"/>
        <v/>
      </c>
      <c r="CI82" s="4"/>
      <c r="CJ82" s="4" t="str">
        <f t="shared" si="175"/>
        <v/>
      </c>
      <c r="CK82" s="5" t="str">
        <f t="shared" si="176"/>
        <v/>
      </c>
      <c r="CL82" s="1" t="str">
        <f t="shared" si="203"/>
        <v/>
      </c>
      <c r="CM82" s="150" t="str">
        <f t="shared" si="204"/>
        <v/>
      </c>
      <c r="CN82" s="150" t="str">
        <f t="shared" si="205"/>
        <v/>
      </c>
      <c r="CO82" s="7" t="str">
        <f t="shared" si="206"/>
        <v/>
      </c>
      <c r="CP82" s="7"/>
      <c r="CQ82" s="7" t="str">
        <f t="shared" si="207"/>
        <v/>
      </c>
      <c r="CR82" s="7" t="str">
        <f t="shared" si="208"/>
        <v/>
      </c>
      <c r="CS82" s="7" t="str">
        <f t="shared" si="209"/>
        <v/>
      </c>
      <c r="CT82" s="7" t="str">
        <f t="shared" si="210"/>
        <v/>
      </c>
      <c r="CU82" s="7"/>
      <c r="CV82" s="7" t="str">
        <f t="shared" si="211"/>
        <v/>
      </c>
    </row>
    <row r="83" spans="1:100" ht="17.25" customHeight="1" x14ac:dyDescent="0.2">
      <c r="A83" s="8">
        <v>74</v>
      </c>
      <c r="B83" s="134"/>
      <c r="C83" s="41"/>
      <c r="D83" s="132"/>
      <c r="E83" s="39"/>
      <c r="F83" s="43"/>
      <c r="G83" s="132"/>
      <c r="H83" s="154"/>
      <c r="I83" s="16" t="str">
        <f t="shared" si="149"/>
        <v/>
      </c>
      <c r="J83" s="15" t="str">
        <f t="shared" si="150"/>
        <v/>
      </c>
      <c r="K83" s="15" t="str">
        <f>IF(BH83="1",COUNTIF(BH$10:BH83,"1"),"")</f>
        <v/>
      </c>
      <c r="L83" s="15" t="str">
        <f t="shared" si="151"/>
        <v/>
      </c>
      <c r="M83" s="15" t="str">
        <f t="shared" si="152"/>
        <v/>
      </c>
      <c r="N83" s="15" t="str">
        <f>IF(BI83="1",COUNTIF(BI$10:BI83,"1"),"")</f>
        <v/>
      </c>
      <c r="O83" s="15" t="str">
        <f t="shared" si="153"/>
        <v/>
      </c>
      <c r="P83" s="17" t="str">
        <f t="shared" si="154"/>
        <v/>
      </c>
      <c r="Q83" s="1"/>
      <c r="R83" s="242">
        <f t="shared" ref="R83:S83" ca="1" si="219">R59</f>
        <v>2</v>
      </c>
      <c r="S83" s="136">
        <f t="shared" ca="1" si="219"/>
        <v>0</v>
      </c>
      <c r="T83" s="136">
        <f t="shared" ca="1" si="218"/>
        <v>0</v>
      </c>
      <c r="U83" s="136">
        <f t="shared" ca="1" si="218"/>
        <v>0</v>
      </c>
      <c r="V83" s="136">
        <f t="shared" ca="1" si="218"/>
        <v>0</v>
      </c>
      <c r="W83" s="136">
        <f t="shared" ca="1" si="218"/>
        <v>0</v>
      </c>
      <c r="X83" s="243" t="str">
        <f t="shared" si="218"/>
        <v>×</v>
      </c>
      <c r="Y83" s="242">
        <f t="shared" ca="1" si="218"/>
        <v>2</v>
      </c>
      <c r="Z83" s="136">
        <f t="shared" ca="1" si="218"/>
        <v>0</v>
      </c>
      <c r="AA83" s="136">
        <f t="shared" ca="1" si="218"/>
        <v>0</v>
      </c>
      <c r="AB83" s="136">
        <f t="shared" ca="1" si="218"/>
        <v>0</v>
      </c>
      <c r="AC83" s="136">
        <f t="shared" ca="1" si="218"/>
        <v>0</v>
      </c>
      <c r="AD83" s="136">
        <f t="shared" ca="1" si="218"/>
        <v>0</v>
      </c>
      <c r="AE83" s="243" t="str">
        <f t="shared" si="218"/>
        <v>×</v>
      </c>
      <c r="AH83" s="2" t="str">
        <f t="shared" si="214"/>
        <v/>
      </c>
      <c r="AI83" s="2" t="str">
        <f t="shared" si="215"/>
        <v/>
      </c>
      <c r="AJ83" s="2" t="str">
        <f t="shared" si="201"/>
        <v/>
      </c>
      <c r="AK83" s="2" t="str">
        <f t="shared" si="179"/>
        <v/>
      </c>
      <c r="AL83" s="2" t="str">
        <f t="shared" si="180"/>
        <v/>
      </c>
      <c r="AM83" s="2" t="str">
        <f t="shared" si="181"/>
        <v/>
      </c>
      <c r="AN83" s="2" t="str">
        <f t="shared" si="182"/>
        <v/>
      </c>
      <c r="AO83" s="2" t="str">
        <f t="shared" si="216"/>
        <v/>
      </c>
      <c r="AP83" s="2" t="str">
        <f t="shared" si="217"/>
        <v/>
      </c>
      <c r="AQ83" s="2" t="str">
        <f t="shared" si="202"/>
        <v/>
      </c>
      <c r="AR83" s="2" t="str">
        <f t="shared" si="183"/>
        <v/>
      </c>
      <c r="AS83" s="2" t="str">
        <f t="shared" si="184"/>
        <v/>
      </c>
      <c r="AT83" s="2" t="str">
        <f t="shared" si="185"/>
        <v/>
      </c>
      <c r="AU83" s="2" t="str">
        <f t="shared" si="186"/>
        <v/>
      </c>
      <c r="AV83" s="2" t="str">
        <f t="shared" si="187"/>
        <v xml:space="preserve"> </v>
      </c>
      <c r="AW83" s="2" t="str">
        <f t="shared" ref="AW83:AW108" si="220">UPPER(IF(BN83="S",BM83,IF(CB83="S",CA83," ")))</f>
        <v xml:space="preserve"> </v>
      </c>
      <c r="AX83" s="2" t="str">
        <f t="shared" ref="AX83:AX108" si="221">UPPER(IF(BN83="D",BM83,IF(CB83="D",CA83," ")))</f>
        <v xml:space="preserve"> </v>
      </c>
      <c r="AY83" s="2" t="str">
        <f t="shared" ref="AY83:AY108" si="222">UPPER(IF(BN83="DR",BM83,IF(CB83="DR",CA83," ")))</f>
        <v xml:space="preserve"> </v>
      </c>
      <c r="AZ83" s="2"/>
      <c r="BA83" s="2" t="str">
        <f t="shared" si="188"/>
        <v/>
      </c>
      <c r="BB83" s="2" t="str">
        <f t="shared" si="189"/>
        <v/>
      </c>
      <c r="BC83" s="2" t="str">
        <f t="shared" si="190"/>
        <v/>
      </c>
      <c r="BD83" s="2" t="str">
        <f t="shared" si="191"/>
        <v/>
      </c>
      <c r="BH83" s="11" t="str">
        <f t="shared" si="81"/>
        <v/>
      </c>
      <c r="BI83" s="13" t="str">
        <f t="shared" si="82"/>
        <v/>
      </c>
      <c r="BJ83" s="4" t="str">
        <f t="shared" si="157"/>
        <v/>
      </c>
      <c r="BK83" s="4" t="str">
        <f t="shared" si="158"/>
        <v/>
      </c>
      <c r="BL83" s="4" t="str">
        <f t="shared" si="159"/>
        <v/>
      </c>
      <c r="BM83" s="7" t="str">
        <f t="shared" si="192"/>
        <v/>
      </c>
      <c r="BN83" s="7" t="str">
        <f t="shared" si="160"/>
        <v/>
      </c>
      <c r="BO83" s="7" t="str">
        <f t="shared" si="193"/>
        <v/>
      </c>
      <c r="BP83" s="7" t="str">
        <f t="shared" si="161"/>
        <v/>
      </c>
      <c r="BQ83" s="7" t="str">
        <f t="shared" si="162"/>
        <v/>
      </c>
      <c r="BR83" s="7" t="str">
        <f t="shared" si="163"/>
        <v/>
      </c>
      <c r="BS83" s="7" t="str">
        <f t="shared" si="194"/>
        <v/>
      </c>
      <c r="BT83" s="7" t="str">
        <f t="shared" si="195"/>
        <v/>
      </c>
      <c r="BU83" s="3" t="str">
        <f t="shared" si="164"/>
        <v/>
      </c>
      <c r="BV83" s="4" t="str">
        <f t="shared" si="165"/>
        <v/>
      </c>
      <c r="BW83" s="4" t="str">
        <f t="shared" si="166"/>
        <v/>
      </c>
      <c r="BX83" s="5" t="str">
        <f t="shared" si="167"/>
        <v/>
      </c>
      <c r="BY83" s="3" t="str">
        <f t="shared" si="168"/>
        <v/>
      </c>
      <c r="BZ83" s="5" t="str">
        <f t="shared" si="169"/>
        <v/>
      </c>
      <c r="CA83" s="7" t="str">
        <f t="shared" si="170"/>
        <v/>
      </c>
      <c r="CB83" s="7" t="str">
        <f t="shared" si="196"/>
        <v/>
      </c>
      <c r="CC83" s="7" t="str">
        <f t="shared" si="171"/>
        <v/>
      </c>
      <c r="CD83" s="7" t="str">
        <f t="shared" si="172"/>
        <v/>
      </c>
      <c r="CE83" s="7" t="str">
        <f t="shared" si="173"/>
        <v/>
      </c>
      <c r="CF83" s="7" t="str">
        <f t="shared" si="197"/>
        <v/>
      </c>
      <c r="CG83" s="7" t="str">
        <f t="shared" si="174"/>
        <v/>
      </c>
      <c r="CH83" s="7" t="str">
        <f t="shared" si="198"/>
        <v/>
      </c>
      <c r="CI83" s="4"/>
      <c r="CJ83" s="4" t="str">
        <f t="shared" si="175"/>
        <v/>
      </c>
      <c r="CK83" s="5" t="str">
        <f t="shared" si="176"/>
        <v/>
      </c>
      <c r="CL83" s="1" t="str">
        <f t="shared" si="203"/>
        <v/>
      </c>
      <c r="CM83" s="150" t="str">
        <f t="shared" si="204"/>
        <v/>
      </c>
      <c r="CN83" s="150" t="str">
        <f t="shared" si="205"/>
        <v/>
      </c>
      <c r="CO83" s="7" t="str">
        <f t="shared" si="206"/>
        <v/>
      </c>
      <c r="CP83" s="7"/>
      <c r="CQ83" s="7" t="str">
        <f t="shared" si="207"/>
        <v/>
      </c>
      <c r="CR83" s="7" t="str">
        <f t="shared" si="208"/>
        <v/>
      </c>
      <c r="CS83" s="7" t="str">
        <f t="shared" si="209"/>
        <v/>
      </c>
      <c r="CT83" s="7" t="str">
        <f t="shared" si="210"/>
        <v/>
      </c>
      <c r="CU83" s="7"/>
      <c r="CV83" s="7" t="str">
        <f t="shared" si="211"/>
        <v/>
      </c>
    </row>
    <row r="84" spans="1:100" ht="17.25" customHeight="1" x14ac:dyDescent="0.2">
      <c r="A84" s="8">
        <v>75</v>
      </c>
      <c r="B84" s="134"/>
      <c r="C84" s="41"/>
      <c r="D84" s="132"/>
      <c r="E84" s="39"/>
      <c r="F84" s="43"/>
      <c r="G84" s="132"/>
      <c r="H84" s="154"/>
      <c r="I84" s="16" t="str">
        <f t="shared" si="149"/>
        <v/>
      </c>
      <c r="J84" s="15" t="str">
        <f t="shared" si="150"/>
        <v/>
      </c>
      <c r="K84" s="15" t="str">
        <f>IF(BH84="1",COUNTIF(BH$10:BH84,"1"),"")</f>
        <v/>
      </c>
      <c r="L84" s="15" t="str">
        <f t="shared" si="151"/>
        <v/>
      </c>
      <c r="M84" s="15" t="str">
        <f t="shared" si="152"/>
        <v/>
      </c>
      <c r="N84" s="15" t="str">
        <f>IF(BI84="1",COUNTIF(BI$10:BI84,"1"),"")</f>
        <v/>
      </c>
      <c r="O84" s="15" t="str">
        <f t="shared" si="153"/>
        <v/>
      </c>
      <c r="P84" s="17" t="str">
        <f t="shared" si="154"/>
        <v/>
      </c>
      <c r="Q84" s="1"/>
      <c r="R84" s="242">
        <f t="shared" ref="R84:S84" ca="1" si="223">R60</f>
        <v>3</v>
      </c>
      <c r="S84" s="136">
        <f t="shared" ca="1" si="223"/>
        <v>0</v>
      </c>
      <c r="T84" s="136">
        <f t="shared" ca="1" si="218"/>
        <v>0</v>
      </c>
      <c r="U84" s="136">
        <f t="shared" ca="1" si="218"/>
        <v>0</v>
      </c>
      <c r="V84" s="136">
        <f t="shared" ca="1" si="218"/>
        <v>0</v>
      </c>
      <c r="W84" s="136">
        <f t="shared" ca="1" si="218"/>
        <v>0</v>
      </c>
      <c r="X84" s="243">
        <f t="shared" si="218"/>
        <v>0</v>
      </c>
      <c r="Y84" s="242">
        <f t="shared" ca="1" si="218"/>
        <v>3</v>
      </c>
      <c r="Z84" s="136">
        <f t="shared" ca="1" si="218"/>
        <v>0</v>
      </c>
      <c r="AA84" s="136">
        <f t="shared" ca="1" si="218"/>
        <v>0</v>
      </c>
      <c r="AB84" s="136">
        <f t="shared" ca="1" si="218"/>
        <v>0</v>
      </c>
      <c r="AC84" s="136">
        <f t="shared" ca="1" si="218"/>
        <v>0</v>
      </c>
      <c r="AD84" s="136">
        <f t="shared" ca="1" si="218"/>
        <v>0</v>
      </c>
      <c r="AE84" s="244">
        <f t="shared" si="218"/>
        <v>0</v>
      </c>
      <c r="AH84" s="2" t="str">
        <f t="shared" si="214"/>
        <v/>
      </c>
      <c r="AI84" s="2" t="str">
        <f t="shared" si="215"/>
        <v/>
      </c>
      <c r="AJ84" s="2" t="str">
        <f t="shared" si="201"/>
        <v/>
      </c>
      <c r="AK84" s="2" t="str">
        <f t="shared" si="179"/>
        <v/>
      </c>
      <c r="AL84" s="2" t="str">
        <f t="shared" si="180"/>
        <v/>
      </c>
      <c r="AM84" s="2" t="str">
        <f t="shared" si="181"/>
        <v/>
      </c>
      <c r="AN84" s="2" t="str">
        <f t="shared" si="182"/>
        <v/>
      </c>
      <c r="AO84" s="2" t="str">
        <f t="shared" si="216"/>
        <v/>
      </c>
      <c r="AP84" s="2" t="str">
        <f t="shared" si="217"/>
        <v/>
      </c>
      <c r="AQ84" s="2" t="str">
        <f t="shared" si="202"/>
        <v/>
      </c>
      <c r="AR84" s="2" t="str">
        <f t="shared" si="183"/>
        <v/>
      </c>
      <c r="AS84" s="2" t="str">
        <f t="shared" si="184"/>
        <v/>
      </c>
      <c r="AT84" s="2" t="str">
        <f t="shared" si="185"/>
        <v/>
      </c>
      <c r="AU84" s="2" t="str">
        <f t="shared" si="186"/>
        <v/>
      </c>
      <c r="AV84" s="2" t="str">
        <f t="shared" si="187"/>
        <v xml:space="preserve"> </v>
      </c>
      <c r="AW84" s="2" t="str">
        <f t="shared" si="220"/>
        <v xml:space="preserve"> </v>
      </c>
      <c r="AX84" s="2" t="str">
        <f t="shared" si="221"/>
        <v xml:space="preserve"> </v>
      </c>
      <c r="AY84" s="2" t="str">
        <f t="shared" si="222"/>
        <v xml:space="preserve"> </v>
      </c>
      <c r="AZ84" s="2"/>
      <c r="BA84" s="2" t="str">
        <f t="shared" si="188"/>
        <v/>
      </c>
      <c r="BB84" s="2" t="str">
        <f t="shared" si="189"/>
        <v/>
      </c>
      <c r="BC84" s="2" t="str">
        <f t="shared" si="190"/>
        <v/>
      </c>
      <c r="BD84" s="2" t="str">
        <f t="shared" si="191"/>
        <v/>
      </c>
      <c r="BH84" s="11" t="str">
        <f t="shared" si="81"/>
        <v/>
      </c>
      <c r="BI84" s="13" t="str">
        <f t="shared" si="82"/>
        <v/>
      </c>
      <c r="BJ84" s="4" t="str">
        <f t="shared" si="157"/>
        <v/>
      </c>
      <c r="BK84" s="4" t="str">
        <f t="shared" si="158"/>
        <v/>
      </c>
      <c r="BL84" s="4" t="str">
        <f t="shared" si="159"/>
        <v/>
      </c>
      <c r="BM84" s="7" t="str">
        <f t="shared" si="192"/>
        <v/>
      </c>
      <c r="BN84" s="7" t="str">
        <f t="shared" si="160"/>
        <v/>
      </c>
      <c r="BO84" s="7" t="str">
        <f t="shared" si="193"/>
        <v/>
      </c>
      <c r="BP84" s="7" t="str">
        <f t="shared" si="161"/>
        <v/>
      </c>
      <c r="BQ84" s="7" t="str">
        <f t="shared" si="162"/>
        <v/>
      </c>
      <c r="BR84" s="7" t="str">
        <f t="shared" si="163"/>
        <v/>
      </c>
      <c r="BS84" s="7" t="str">
        <f t="shared" si="194"/>
        <v/>
      </c>
      <c r="BT84" s="7" t="str">
        <f t="shared" si="195"/>
        <v/>
      </c>
      <c r="BU84" s="3" t="str">
        <f t="shared" si="164"/>
        <v/>
      </c>
      <c r="BV84" s="4" t="str">
        <f t="shared" si="165"/>
        <v/>
      </c>
      <c r="BW84" s="4" t="str">
        <f t="shared" si="166"/>
        <v/>
      </c>
      <c r="BX84" s="5" t="str">
        <f t="shared" si="167"/>
        <v/>
      </c>
      <c r="BY84" s="3" t="str">
        <f t="shared" si="168"/>
        <v/>
      </c>
      <c r="BZ84" s="5" t="str">
        <f t="shared" si="169"/>
        <v/>
      </c>
      <c r="CA84" s="7" t="str">
        <f t="shared" si="170"/>
        <v/>
      </c>
      <c r="CB84" s="7" t="str">
        <f t="shared" si="196"/>
        <v/>
      </c>
      <c r="CC84" s="7" t="str">
        <f t="shared" si="171"/>
        <v/>
      </c>
      <c r="CD84" s="7" t="str">
        <f t="shared" si="172"/>
        <v/>
      </c>
      <c r="CE84" s="7" t="str">
        <f t="shared" si="173"/>
        <v/>
      </c>
      <c r="CF84" s="7" t="str">
        <f t="shared" si="197"/>
        <v/>
      </c>
      <c r="CG84" s="7" t="str">
        <f t="shared" si="174"/>
        <v/>
      </c>
      <c r="CH84" s="7" t="str">
        <f t="shared" si="198"/>
        <v/>
      </c>
      <c r="CI84" s="4"/>
      <c r="CJ84" s="4" t="str">
        <f t="shared" si="175"/>
        <v/>
      </c>
      <c r="CK84" s="5" t="str">
        <f t="shared" si="176"/>
        <v/>
      </c>
      <c r="CL84" s="1" t="str">
        <f t="shared" si="203"/>
        <v/>
      </c>
      <c r="CM84" s="150" t="str">
        <f t="shared" si="204"/>
        <v/>
      </c>
      <c r="CN84" s="150" t="str">
        <f t="shared" si="205"/>
        <v/>
      </c>
      <c r="CO84" s="7" t="str">
        <f t="shared" si="206"/>
        <v/>
      </c>
      <c r="CP84" s="7"/>
      <c r="CQ84" s="7" t="str">
        <f t="shared" si="207"/>
        <v/>
      </c>
      <c r="CR84" s="7" t="str">
        <f t="shared" si="208"/>
        <v/>
      </c>
      <c r="CS84" s="7" t="str">
        <f t="shared" si="209"/>
        <v/>
      </c>
      <c r="CT84" s="7" t="str">
        <f t="shared" si="210"/>
        <v/>
      </c>
      <c r="CU84" s="7"/>
      <c r="CV84" s="7" t="str">
        <f t="shared" si="211"/>
        <v/>
      </c>
    </row>
    <row r="85" spans="1:100" ht="17.25" customHeight="1" x14ac:dyDescent="0.2">
      <c r="A85" s="8">
        <v>76</v>
      </c>
      <c r="B85" s="134"/>
      <c r="C85" s="41"/>
      <c r="D85" s="132"/>
      <c r="E85" s="39"/>
      <c r="F85" s="43"/>
      <c r="G85" s="132"/>
      <c r="H85" s="154"/>
      <c r="I85" s="16" t="str">
        <f t="shared" si="149"/>
        <v/>
      </c>
      <c r="J85" s="15" t="str">
        <f t="shared" si="150"/>
        <v/>
      </c>
      <c r="K85" s="15" t="str">
        <f>IF(BH85="1",COUNTIF(BH$10:BH85,"1"),"")</f>
        <v/>
      </c>
      <c r="L85" s="15" t="str">
        <f t="shared" si="151"/>
        <v/>
      </c>
      <c r="M85" s="15" t="str">
        <f t="shared" si="152"/>
        <v/>
      </c>
      <c r="N85" s="15" t="str">
        <f>IF(BI85="1",COUNTIF(BI$10:BI85,"1"),"")</f>
        <v/>
      </c>
      <c r="O85" s="15" t="str">
        <f t="shared" si="153"/>
        <v/>
      </c>
      <c r="P85" s="17" t="str">
        <f t="shared" si="154"/>
        <v/>
      </c>
      <c r="Q85" s="1"/>
      <c r="R85" s="242">
        <f t="shared" ref="R85:S85" ca="1" si="224">R61</f>
        <v>4</v>
      </c>
      <c r="S85" s="136">
        <f t="shared" ca="1" si="224"/>
        <v>0</v>
      </c>
      <c r="T85" s="136">
        <f t="shared" ca="1" si="218"/>
        <v>0</v>
      </c>
      <c r="U85" s="136">
        <f t="shared" ca="1" si="218"/>
        <v>0</v>
      </c>
      <c r="V85" s="136">
        <f t="shared" ca="1" si="218"/>
        <v>0</v>
      </c>
      <c r="W85" s="136">
        <f t="shared" ca="1" si="218"/>
        <v>0</v>
      </c>
      <c r="X85" s="243">
        <f t="shared" si="218"/>
        <v>0</v>
      </c>
      <c r="Y85" s="242">
        <f t="shared" ca="1" si="218"/>
        <v>4</v>
      </c>
      <c r="Z85" s="136">
        <f t="shared" ca="1" si="218"/>
        <v>0</v>
      </c>
      <c r="AA85" s="136">
        <f t="shared" ca="1" si="218"/>
        <v>0</v>
      </c>
      <c r="AB85" s="136">
        <f t="shared" ca="1" si="218"/>
        <v>0</v>
      </c>
      <c r="AC85" s="136">
        <f t="shared" ca="1" si="218"/>
        <v>0</v>
      </c>
      <c r="AD85" s="136">
        <f t="shared" ca="1" si="218"/>
        <v>0</v>
      </c>
      <c r="AE85" s="243">
        <f t="shared" si="218"/>
        <v>0</v>
      </c>
      <c r="AH85" s="2" t="str">
        <f t="shared" si="214"/>
        <v/>
      </c>
      <c r="AI85" s="2" t="str">
        <f t="shared" si="215"/>
        <v/>
      </c>
      <c r="AJ85" s="2" t="str">
        <f t="shared" si="201"/>
        <v/>
      </c>
      <c r="AK85" s="2" t="str">
        <f t="shared" si="179"/>
        <v/>
      </c>
      <c r="AL85" s="2" t="str">
        <f t="shared" si="180"/>
        <v/>
      </c>
      <c r="AM85" s="2" t="str">
        <f t="shared" si="181"/>
        <v/>
      </c>
      <c r="AN85" s="2" t="str">
        <f t="shared" si="182"/>
        <v/>
      </c>
      <c r="AO85" s="2" t="str">
        <f t="shared" si="216"/>
        <v/>
      </c>
      <c r="AP85" s="2" t="str">
        <f t="shared" si="217"/>
        <v/>
      </c>
      <c r="AQ85" s="2" t="str">
        <f t="shared" si="202"/>
        <v/>
      </c>
      <c r="AR85" s="2" t="str">
        <f t="shared" si="183"/>
        <v/>
      </c>
      <c r="AS85" s="2" t="str">
        <f t="shared" si="184"/>
        <v/>
      </c>
      <c r="AT85" s="2" t="str">
        <f t="shared" si="185"/>
        <v/>
      </c>
      <c r="AU85" s="2" t="str">
        <f t="shared" si="186"/>
        <v/>
      </c>
      <c r="AV85" s="2" t="str">
        <f t="shared" si="187"/>
        <v xml:space="preserve"> </v>
      </c>
      <c r="AW85" s="2" t="str">
        <f t="shared" si="220"/>
        <v xml:space="preserve"> </v>
      </c>
      <c r="AX85" s="2" t="str">
        <f t="shared" si="221"/>
        <v xml:space="preserve"> </v>
      </c>
      <c r="AY85" s="2" t="str">
        <f t="shared" si="222"/>
        <v xml:space="preserve"> </v>
      </c>
      <c r="AZ85" s="2"/>
      <c r="BA85" s="2" t="str">
        <f t="shared" si="188"/>
        <v/>
      </c>
      <c r="BB85" s="2" t="str">
        <f t="shared" si="189"/>
        <v/>
      </c>
      <c r="BC85" s="2" t="str">
        <f t="shared" si="190"/>
        <v/>
      </c>
      <c r="BD85" s="2" t="str">
        <f t="shared" si="191"/>
        <v/>
      </c>
      <c r="BE85" s="2"/>
      <c r="BH85" s="11" t="str">
        <f t="shared" si="81"/>
        <v/>
      </c>
      <c r="BI85" s="13" t="str">
        <f t="shared" si="82"/>
        <v/>
      </c>
      <c r="BJ85" s="4" t="str">
        <f t="shared" si="157"/>
        <v/>
      </c>
      <c r="BK85" s="4" t="str">
        <f t="shared" si="158"/>
        <v/>
      </c>
      <c r="BL85" s="4" t="str">
        <f t="shared" si="159"/>
        <v/>
      </c>
      <c r="BM85" s="7" t="str">
        <f t="shared" si="192"/>
        <v/>
      </c>
      <c r="BN85" s="7" t="str">
        <f t="shared" si="160"/>
        <v/>
      </c>
      <c r="BO85" s="7" t="str">
        <f t="shared" si="193"/>
        <v/>
      </c>
      <c r="BP85" s="7" t="str">
        <f t="shared" si="161"/>
        <v/>
      </c>
      <c r="BQ85" s="7" t="str">
        <f t="shared" si="162"/>
        <v/>
      </c>
      <c r="BR85" s="7" t="str">
        <f t="shared" si="163"/>
        <v/>
      </c>
      <c r="BS85" s="7" t="str">
        <f t="shared" si="194"/>
        <v/>
      </c>
      <c r="BT85" s="7" t="str">
        <f t="shared" si="195"/>
        <v/>
      </c>
      <c r="BU85" s="3" t="str">
        <f t="shared" si="164"/>
        <v/>
      </c>
      <c r="BV85" s="4" t="str">
        <f t="shared" si="165"/>
        <v/>
      </c>
      <c r="BW85" s="4" t="str">
        <f t="shared" si="166"/>
        <v/>
      </c>
      <c r="BX85" s="5" t="str">
        <f t="shared" si="167"/>
        <v/>
      </c>
      <c r="BY85" s="3" t="str">
        <f t="shared" si="168"/>
        <v/>
      </c>
      <c r="BZ85" s="5" t="str">
        <f t="shared" si="169"/>
        <v/>
      </c>
      <c r="CA85" s="7" t="str">
        <f t="shared" si="170"/>
        <v/>
      </c>
      <c r="CB85" s="7" t="str">
        <f t="shared" si="196"/>
        <v/>
      </c>
      <c r="CC85" s="7" t="str">
        <f t="shared" si="171"/>
        <v/>
      </c>
      <c r="CD85" s="7" t="str">
        <f t="shared" si="172"/>
        <v/>
      </c>
      <c r="CE85" s="7" t="str">
        <f t="shared" si="173"/>
        <v/>
      </c>
      <c r="CF85" s="7" t="str">
        <f t="shared" si="197"/>
        <v/>
      </c>
      <c r="CG85" s="7" t="str">
        <f t="shared" si="174"/>
        <v/>
      </c>
      <c r="CH85" s="7" t="str">
        <f t="shared" si="198"/>
        <v/>
      </c>
      <c r="CI85" s="4"/>
      <c r="CJ85" s="4" t="str">
        <f t="shared" si="175"/>
        <v/>
      </c>
      <c r="CK85" s="5" t="str">
        <f t="shared" si="176"/>
        <v/>
      </c>
      <c r="CL85" s="1" t="str">
        <f t="shared" si="203"/>
        <v/>
      </c>
      <c r="CM85" s="150" t="str">
        <f t="shared" si="204"/>
        <v/>
      </c>
      <c r="CN85" s="150" t="str">
        <f t="shared" si="205"/>
        <v/>
      </c>
      <c r="CO85" s="7" t="str">
        <f t="shared" si="206"/>
        <v/>
      </c>
      <c r="CP85" s="7"/>
      <c r="CQ85" s="7" t="str">
        <f t="shared" si="207"/>
        <v/>
      </c>
      <c r="CR85" s="7" t="str">
        <f t="shared" si="208"/>
        <v/>
      </c>
      <c r="CS85" s="7" t="str">
        <f t="shared" si="209"/>
        <v/>
      </c>
      <c r="CT85" s="7" t="str">
        <f t="shared" si="210"/>
        <v/>
      </c>
      <c r="CU85" s="7"/>
      <c r="CV85" s="7" t="str">
        <f t="shared" si="211"/>
        <v/>
      </c>
    </row>
    <row r="86" spans="1:100" ht="17.25" customHeight="1" x14ac:dyDescent="0.2">
      <c r="A86" s="8">
        <v>77</v>
      </c>
      <c r="B86" s="134"/>
      <c r="C86" s="41"/>
      <c r="D86" s="132"/>
      <c r="E86" s="39"/>
      <c r="F86" s="43"/>
      <c r="G86" s="132"/>
      <c r="H86" s="154"/>
      <c r="I86" s="16" t="str">
        <f t="shared" si="149"/>
        <v/>
      </c>
      <c r="J86" s="15" t="str">
        <f t="shared" si="150"/>
        <v/>
      </c>
      <c r="K86" s="15" t="str">
        <f>IF(BH86="1",COUNTIF(BH$10:BH86,"1"),"")</f>
        <v/>
      </c>
      <c r="L86" s="15" t="str">
        <f t="shared" si="151"/>
        <v/>
      </c>
      <c r="M86" s="15" t="str">
        <f t="shared" si="152"/>
        <v/>
      </c>
      <c r="N86" s="15" t="str">
        <f>IF(BI86="1",COUNTIF(BI$10:BI86,"1"),"")</f>
        <v/>
      </c>
      <c r="O86" s="15" t="str">
        <f t="shared" si="153"/>
        <v/>
      </c>
      <c r="P86" s="17" t="str">
        <f t="shared" si="154"/>
        <v/>
      </c>
      <c r="Q86" s="1"/>
      <c r="R86" s="242">
        <f t="shared" ref="R86:S86" ca="1" si="225">R62</f>
        <v>5</v>
      </c>
      <c r="S86" s="136">
        <f t="shared" ca="1" si="225"/>
        <v>0</v>
      </c>
      <c r="T86" s="136">
        <f t="shared" ca="1" si="218"/>
        <v>0</v>
      </c>
      <c r="U86" s="136">
        <f t="shared" ca="1" si="218"/>
        <v>0</v>
      </c>
      <c r="V86" s="136">
        <f t="shared" ca="1" si="218"/>
        <v>0</v>
      </c>
      <c r="W86" s="136">
        <f t="shared" ca="1" si="218"/>
        <v>0</v>
      </c>
      <c r="X86" s="243"/>
      <c r="Y86" s="242">
        <f t="shared" ref="Y86:Z86" ca="1" si="226">Y62</f>
        <v>5</v>
      </c>
      <c r="Z86" s="136">
        <f t="shared" ca="1" si="226"/>
        <v>0</v>
      </c>
      <c r="AA86" s="136">
        <f t="shared" ca="1" si="218"/>
        <v>0</v>
      </c>
      <c r="AB86" s="136">
        <f t="shared" ca="1" si="218"/>
        <v>0</v>
      </c>
      <c r="AC86" s="136">
        <f t="shared" ca="1" si="218"/>
        <v>0</v>
      </c>
      <c r="AD86" s="136">
        <f t="shared" ca="1" si="218"/>
        <v>0</v>
      </c>
      <c r="AE86" s="245"/>
      <c r="AH86" s="2" t="str">
        <f t="shared" si="214"/>
        <v/>
      </c>
      <c r="AI86" s="2" t="str">
        <f t="shared" si="215"/>
        <v/>
      </c>
      <c r="AJ86" s="2" t="str">
        <f t="shared" si="201"/>
        <v/>
      </c>
      <c r="AK86" s="2" t="str">
        <f t="shared" si="179"/>
        <v/>
      </c>
      <c r="AL86" s="2" t="str">
        <f t="shared" si="180"/>
        <v/>
      </c>
      <c r="AM86" s="2" t="str">
        <f t="shared" si="181"/>
        <v/>
      </c>
      <c r="AN86" s="2" t="str">
        <f t="shared" si="182"/>
        <v/>
      </c>
      <c r="AO86" s="2" t="str">
        <f t="shared" si="216"/>
        <v/>
      </c>
      <c r="AP86" s="2" t="str">
        <f t="shared" si="217"/>
        <v/>
      </c>
      <c r="AQ86" s="2" t="str">
        <f t="shared" si="202"/>
        <v/>
      </c>
      <c r="AR86" s="2" t="str">
        <f t="shared" si="183"/>
        <v/>
      </c>
      <c r="AS86" s="2" t="str">
        <f t="shared" si="184"/>
        <v/>
      </c>
      <c r="AT86" s="2" t="str">
        <f t="shared" si="185"/>
        <v/>
      </c>
      <c r="AU86" s="2" t="str">
        <f t="shared" si="186"/>
        <v/>
      </c>
      <c r="AV86" s="2" t="str">
        <f t="shared" si="187"/>
        <v xml:space="preserve"> </v>
      </c>
      <c r="AW86" s="2" t="str">
        <f t="shared" si="220"/>
        <v xml:space="preserve"> </v>
      </c>
      <c r="AX86" s="2" t="str">
        <f t="shared" si="221"/>
        <v xml:space="preserve"> </v>
      </c>
      <c r="AY86" s="2" t="str">
        <f t="shared" si="222"/>
        <v xml:space="preserve"> </v>
      </c>
      <c r="AZ86" s="2"/>
      <c r="BA86" s="2" t="str">
        <f t="shared" si="188"/>
        <v/>
      </c>
      <c r="BB86" s="2" t="str">
        <f t="shared" si="189"/>
        <v/>
      </c>
      <c r="BC86" s="2" t="str">
        <f t="shared" si="190"/>
        <v/>
      </c>
      <c r="BD86" s="2" t="str">
        <f t="shared" si="191"/>
        <v/>
      </c>
      <c r="BH86" s="11" t="str">
        <f t="shared" si="81"/>
        <v/>
      </c>
      <c r="BI86" s="13" t="str">
        <f t="shared" si="82"/>
        <v/>
      </c>
      <c r="BJ86" s="4" t="str">
        <f t="shared" si="157"/>
        <v/>
      </c>
      <c r="BK86" s="4" t="str">
        <f t="shared" si="158"/>
        <v/>
      </c>
      <c r="BL86" s="4" t="str">
        <f t="shared" si="159"/>
        <v/>
      </c>
      <c r="BM86" s="7" t="str">
        <f t="shared" si="192"/>
        <v/>
      </c>
      <c r="BN86" s="7" t="str">
        <f t="shared" si="160"/>
        <v/>
      </c>
      <c r="BO86" s="7" t="str">
        <f t="shared" si="193"/>
        <v/>
      </c>
      <c r="BP86" s="7" t="str">
        <f t="shared" si="161"/>
        <v/>
      </c>
      <c r="BQ86" s="7" t="str">
        <f t="shared" si="162"/>
        <v/>
      </c>
      <c r="BR86" s="7" t="str">
        <f t="shared" si="163"/>
        <v/>
      </c>
      <c r="BS86" s="7" t="str">
        <f t="shared" si="194"/>
        <v/>
      </c>
      <c r="BT86" s="7" t="str">
        <f t="shared" si="195"/>
        <v/>
      </c>
      <c r="BU86" s="3" t="str">
        <f t="shared" si="164"/>
        <v/>
      </c>
      <c r="BV86" s="4" t="str">
        <f t="shared" si="165"/>
        <v/>
      </c>
      <c r="BW86" s="4" t="str">
        <f t="shared" si="166"/>
        <v/>
      </c>
      <c r="BX86" s="5" t="str">
        <f t="shared" si="167"/>
        <v/>
      </c>
      <c r="BY86" s="3" t="str">
        <f t="shared" si="168"/>
        <v/>
      </c>
      <c r="BZ86" s="5" t="str">
        <f t="shared" si="169"/>
        <v/>
      </c>
      <c r="CA86" s="7" t="str">
        <f t="shared" si="170"/>
        <v/>
      </c>
      <c r="CB86" s="7" t="str">
        <f t="shared" si="196"/>
        <v/>
      </c>
      <c r="CC86" s="7" t="str">
        <f t="shared" si="171"/>
        <v/>
      </c>
      <c r="CD86" s="7" t="str">
        <f t="shared" si="172"/>
        <v/>
      </c>
      <c r="CE86" s="7" t="str">
        <f t="shared" si="173"/>
        <v/>
      </c>
      <c r="CF86" s="7" t="str">
        <f t="shared" si="197"/>
        <v/>
      </c>
      <c r="CG86" s="7" t="str">
        <f t="shared" si="174"/>
        <v/>
      </c>
      <c r="CH86" s="7" t="str">
        <f t="shared" si="198"/>
        <v/>
      </c>
      <c r="CI86" s="4"/>
      <c r="CJ86" s="4" t="str">
        <f t="shared" si="175"/>
        <v/>
      </c>
      <c r="CK86" s="5" t="str">
        <f t="shared" si="176"/>
        <v/>
      </c>
      <c r="CL86" s="1" t="str">
        <f t="shared" si="203"/>
        <v/>
      </c>
      <c r="CM86" s="150" t="str">
        <f t="shared" si="204"/>
        <v/>
      </c>
      <c r="CN86" s="150" t="str">
        <f t="shared" si="205"/>
        <v/>
      </c>
      <c r="CO86" s="7" t="str">
        <f t="shared" si="206"/>
        <v/>
      </c>
      <c r="CP86" s="7"/>
      <c r="CQ86" s="7" t="str">
        <f t="shared" si="207"/>
        <v/>
      </c>
      <c r="CR86" s="7" t="str">
        <f t="shared" si="208"/>
        <v/>
      </c>
      <c r="CS86" s="7" t="str">
        <f t="shared" si="209"/>
        <v/>
      </c>
      <c r="CT86" s="7" t="str">
        <f t="shared" si="210"/>
        <v/>
      </c>
      <c r="CU86" s="7"/>
      <c r="CV86" s="7" t="str">
        <f t="shared" si="211"/>
        <v/>
      </c>
    </row>
    <row r="87" spans="1:100" ht="17.25" customHeight="1" x14ac:dyDescent="0.2">
      <c r="A87" s="8">
        <v>78</v>
      </c>
      <c r="B87" s="134"/>
      <c r="C87" s="41"/>
      <c r="D87" s="132"/>
      <c r="E87" s="39"/>
      <c r="F87" s="43"/>
      <c r="G87" s="132"/>
      <c r="H87" s="154"/>
      <c r="I87" s="16" t="str">
        <f t="shared" si="149"/>
        <v/>
      </c>
      <c r="J87" s="15" t="str">
        <f t="shared" si="150"/>
        <v/>
      </c>
      <c r="K87" s="15" t="str">
        <f>IF(BH87="1",COUNTIF(BH$10:BH87,"1"),"")</f>
        <v/>
      </c>
      <c r="L87" s="15" t="str">
        <f t="shared" si="151"/>
        <v/>
      </c>
      <c r="M87" s="15" t="str">
        <f t="shared" si="152"/>
        <v/>
      </c>
      <c r="N87" s="15" t="str">
        <f>IF(BI87="1",COUNTIF(BI$10:BI87,"1"),"")</f>
        <v/>
      </c>
      <c r="O87" s="15" t="str">
        <f t="shared" si="153"/>
        <v/>
      </c>
      <c r="P87" s="17" t="str">
        <f t="shared" si="154"/>
        <v/>
      </c>
      <c r="Q87" s="1"/>
      <c r="R87" s="242">
        <f t="shared" ref="R87:S87" ca="1" si="227">R63</f>
        <v>6</v>
      </c>
      <c r="S87" s="136">
        <f t="shared" ca="1" si="227"/>
        <v>0</v>
      </c>
      <c r="T87" s="136">
        <f t="shared" ca="1" si="218"/>
        <v>0</v>
      </c>
      <c r="U87" s="136">
        <f t="shared" ca="1" si="218"/>
        <v>0</v>
      </c>
      <c r="V87" s="136">
        <f t="shared" ca="1" si="218"/>
        <v>0</v>
      </c>
      <c r="W87" s="136">
        <f t="shared" ca="1" si="218"/>
        <v>0</v>
      </c>
      <c r="X87" s="243"/>
      <c r="Y87" s="242">
        <f t="shared" ref="Y87:AD87" ca="1" si="228">Y63</f>
        <v>6</v>
      </c>
      <c r="Z87" s="136">
        <f t="shared" ca="1" si="228"/>
        <v>0</v>
      </c>
      <c r="AA87" s="136">
        <f t="shared" ca="1" si="228"/>
        <v>0</v>
      </c>
      <c r="AB87" s="136">
        <f t="shared" ca="1" si="228"/>
        <v>0</v>
      </c>
      <c r="AC87" s="136">
        <f t="shared" ca="1" si="228"/>
        <v>0</v>
      </c>
      <c r="AD87" s="136">
        <f t="shared" ca="1" si="228"/>
        <v>0</v>
      </c>
      <c r="AE87" s="243"/>
      <c r="AH87" s="2" t="str">
        <f t="shared" si="214"/>
        <v/>
      </c>
      <c r="AI87" s="2" t="str">
        <f t="shared" si="215"/>
        <v/>
      </c>
      <c r="AJ87" s="2" t="str">
        <f t="shared" si="201"/>
        <v/>
      </c>
      <c r="AK87" s="2" t="str">
        <f t="shared" si="179"/>
        <v/>
      </c>
      <c r="AL87" s="2" t="str">
        <f t="shared" si="180"/>
        <v/>
      </c>
      <c r="AM87" s="2" t="str">
        <f t="shared" si="181"/>
        <v/>
      </c>
      <c r="AN87" s="2" t="str">
        <f t="shared" si="182"/>
        <v/>
      </c>
      <c r="AO87" s="2" t="str">
        <f t="shared" si="216"/>
        <v/>
      </c>
      <c r="AP87" s="2" t="str">
        <f t="shared" si="217"/>
        <v/>
      </c>
      <c r="AQ87" s="2" t="str">
        <f t="shared" si="202"/>
        <v/>
      </c>
      <c r="AR87" s="2" t="str">
        <f t="shared" si="183"/>
        <v/>
      </c>
      <c r="AS87" s="2" t="str">
        <f t="shared" si="184"/>
        <v/>
      </c>
      <c r="AT87" s="2" t="str">
        <f t="shared" si="185"/>
        <v/>
      </c>
      <c r="AU87" s="2" t="str">
        <f t="shared" si="186"/>
        <v/>
      </c>
      <c r="AV87" s="2" t="str">
        <f t="shared" si="187"/>
        <v xml:space="preserve"> </v>
      </c>
      <c r="AW87" s="2" t="str">
        <f t="shared" si="220"/>
        <v xml:space="preserve"> </v>
      </c>
      <c r="AX87" s="2" t="str">
        <f t="shared" si="221"/>
        <v xml:space="preserve"> </v>
      </c>
      <c r="AY87" s="2" t="str">
        <f t="shared" si="222"/>
        <v xml:space="preserve"> </v>
      </c>
      <c r="AZ87" s="2"/>
      <c r="BA87" s="2" t="str">
        <f t="shared" si="188"/>
        <v/>
      </c>
      <c r="BB87" s="2" t="str">
        <f t="shared" si="189"/>
        <v/>
      </c>
      <c r="BC87" s="2" t="str">
        <f t="shared" si="190"/>
        <v/>
      </c>
      <c r="BD87" s="2" t="str">
        <f t="shared" si="191"/>
        <v/>
      </c>
      <c r="BH87" s="11" t="str">
        <f t="shared" si="81"/>
        <v/>
      </c>
      <c r="BI87" s="13" t="str">
        <f t="shared" si="82"/>
        <v/>
      </c>
      <c r="BJ87" s="4" t="str">
        <f t="shared" si="157"/>
        <v/>
      </c>
      <c r="BK87" s="4" t="str">
        <f t="shared" si="158"/>
        <v/>
      </c>
      <c r="BL87" s="4" t="str">
        <f t="shared" si="159"/>
        <v/>
      </c>
      <c r="BM87" s="7" t="str">
        <f t="shared" si="192"/>
        <v/>
      </c>
      <c r="BN87" s="7" t="str">
        <f t="shared" si="160"/>
        <v/>
      </c>
      <c r="BO87" s="7" t="str">
        <f t="shared" si="193"/>
        <v/>
      </c>
      <c r="BP87" s="7" t="str">
        <f t="shared" si="161"/>
        <v/>
      </c>
      <c r="BQ87" s="7" t="str">
        <f t="shared" si="162"/>
        <v/>
      </c>
      <c r="BR87" s="7" t="str">
        <f t="shared" si="163"/>
        <v/>
      </c>
      <c r="BS87" s="7" t="str">
        <f t="shared" si="194"/>
        <v/>
      </c>
      <c r="BT87" s="7" t="str">
        <f t="shared" si="195"/>
        <v/>
      </c>
      <c r="BU87" s="3" t="str">
        <f t="shared" si="164"/>
        <v/>
      </c>
      <c r="BV87" s="4" t="str">
        <f t="shared" si="165"/>
        <v/>
      </c>
      <c r="BW87" s="4" t="str">
        <f t="shared" si="166"/>
        <v/>
      </c>
      <c r="BX87" s="5" t="str">
        <f t="shared" si="167"/>
        <v/>
      </c>
      <c r="BY87" s="3" t="str">
        <f t="shared" si="168"/>
        <v/>
      </c>
      <c r="BZ87" s="5" t="str">
        <f t="shared" si="169"/>
        <v/>
      </c>
      <c r="CA87" s="7" t="str">
        <f t="shared" si="170"/>
        <v/>
      </c>
      <c r="CB87" s="7" t="str">
        <f t="shared" si="196"/>
        <v/>
      </c>
      <c r="CC87" s="7" t="str">
        <f t="shared" si="171"/>
        <v/>
      </c>
      <c r="CD87" s="7" t="str">
        <f t="shared" si="172"/>
        <v/>
      </c>
      <c r="CE87" s="7" t="str">
        <f t="shared" si="173"/>
        <v/>
      </c>
      <c r="CF87" s="7" t="str">
        <f t="shared" si="197"/>
        <v/>
      </c>
      <c r="CG87" s="7" t="str">
        <f t="shared" si="174"/>
        <v/>
      </c>
      <c r="CH87" s="7" t="str">
        <f t="shared" si="198"/>
        <v/>
      </c>
      <c r="CI87" s="4"/>
      <c r="CJ87" s="4" t="str">
        <f t="shared" si="175"/>
        <v/>
      </c>
      <c r="CK87" s="5" t="str">
        <f t="shared" si="176"/>
        <v/>
      </c>
      <c r="CL87" s="1" t="str">
        <f t="shared" si="203"/>
        <v/>
      </c>
      <c r="CM87" s="150" t="str">
        <f t="shared" si="204"/>
        <v/>
      </c>
      <c r="CN87" s="150" t="str">
        <f t="shared" si="205"/>
        <v/>
      </c>
      <c r="CO87" s="7" t="str">
        <f t="shared" si="206"/>
        <v/>
      </c>
      <c r="CP87" s="7"/>
      <c r="CQ87" s="7" t="str">
        <f t="shared" si="207"/>
        <v/>
      </c>
      <c r="CR87" s="7" t="str">
        <f t="shared" si="208"/>
        <v/>
      </c>
      <c r="CS87" s="7" t="str">
        <f t="shared" si="209"/>
        <v/>
      </c>
      <c r="CT87" s="7" t="str">
        <f t="shared" si="210"/>
        <v/>
      </c>
      <c r="CU87" s="7"/>
      <c r="CV87" s="7" t="str">
        <f t="shared" si="211"/>
        <v/>
      </c>
    </row>
    <row r="88" spans="1:100" ht="17.25" customHeight="1" x14ac:dyDescent="0.2">
      <c r="A88" s="8">
        <v>79</v>
      </c>
      <c r="B88" s="134"/>
      <c r="C88" s="41"/>
      <c r="D88" s="132"/>
      <c r="E88" s="39"/>
      <c r="F88" s="43"/>
      <c r="G88" s="132"/>
      <c r="H88" s="154"/>
      <c r="I88" s="16" t="str">
        <f t="shared" si="149"/>
        <v/>
      </c>
      <c r="J88" s="15" t="str">
        <f t="shared" si="150"/>
        <v/>
      </c>
      <c r="K88" s="15" t="str">
        <f>IF(BH88="1",COUNTIF(BH$10:BH88,"1"),"")</f>
        <v/>
      </c>
      <c r="L88" s="15" t="str">
        <f t="shared" si="151"/>
        <v/>
      </c>
      <c r="M88" s="15" t="str">
        <f t="shared" si="152"/>
        <v/>
      </c>
      <c r="N88" s="15" t="str">
        <f>IF(BI88="1",COUNTIF(BI$10:BI88,"1"),"")</f>
        <v/>
      </c>
      <c r="O88" s="15" t="str">
        <f t="shared" si="153"/>
        <v/>
      </c>
      <c r="P88" s="17" t="str">
        <f t="shared" si="154"/>
        <v/>
      </c>
      <c r="Q88" s="1"/>
      <c r="R88" s="242">
        <f t="shared" ref="R88:S88" ca="1" si="229">R64</f>
        <v>7</v>
      </c>
      <c r="S88" s="136">
        <f t="shared" ca="1" si="229"/>
        <v>0</v>
      </c>
      <c r="T88" s="136">
        <f t="shared" ca="1" si="218"/>
        <v>0</v>
      </c>
      <c r="U88" s="136">
        <f t="shared" ca="1" si="218"/>
        <v>0</v>
      </c>
      <c r="V88" s="136">
        <f t="shared" ca="1" si="218"/>
        <v>0</v>
      </c>
      <c r="W88" s="136">
        <f t="shared" ca="1" si="218"/>
        <v>0</v>
      </c>
      <c r="X88" s="243"/>
      <c r="Y88" s="242">
        <f t="shared" ref="Y88:AD88" ca="1" si="230">Y64</f>
        <v>7</v>
      </c>
      <c r="Z88" s="136">
        <f t="shared" ca="1" si="230"/>
        <v>0</v>
      </c>
      <c r="AA88" s="136">
        <f t="shared" ca="1" si="230"/>
        <v>0</v>
      </c>
      <c r="AB88" s="136">
        <f t="shared" ca="1" si="230"/>
        <v>0</v>
      </c>
      <c r="AC88" s="136">
        <f t="shared" ca="1" si="230"/>
        <v>0</v>
      </c>
      <c r="AD88" s="136">
        <f t="shared" ca="1" si="230"/>
        <v>0</v>
      </c>
      <c r="AE88" s="243"/>
      <c r="AH88" s="2" t="str">
        <f t="shared" si="214"/>
        <v/>
      </c>
      <c r="AI88" s="2" t="str">
        <f t="shared" si="215"/>
        <v/>
      </c>
      <c r="AJ88" s="2" t="str">
        <f t="shared" si="201"/>
        <v/>
      </c>
      <c r="AK88" s="2" t="str">
        <f t="shared" si="179"/>
        <v/>
      </c>
      <c r="AL88" s="2" t="str">
        <f t="shared" si="180"/>
        <v/>
      </c>
      <c r="AM88" s="2" t="str">
        <f t="shared" si="181"/>
        <v/>
      </c>
      <c r="AN88" s="2" t="str">
        <f t="shared" si="182"/>
        <v/>
      </c>
      <c r="AO88" s="2" t="str">
        <f t="shared" si="216"/>
        <v/>
      </c>
      <c r="AP88" s="2" t="str">
        <f t="shared" si="217"/>
        <v/>
      </c>
      <c r="AQ88" s="2" t="str">
        <f t="shared" si="202"/>
        <v/>
      </c>
      <c r="AR88" s="2" t="str">
        <f t="shared" si="183"/>
        <v/>
      </c>
      <c r="AS88" s="2" t="str">
        <f t="shared" si="184"/>
        <v/>
      </c>
      <c r="AT88" s="2" t="str">
        <f t="shared" si="185"/>
        <v/>
      </c>
      <c r="AU88" s="2" t="str">
        <f t="shared" si="186"/>
        <v/>
      </c>
      <c r="AV88" s="2" t="str">
        <f t="shared" si="187"/>
        <v xml:space="preserve"> </v>
      </c>
      <c r="AW88" s="2" t="str">
        <f t="shared" si="220"/>
        <v xml:space="preserve"> </v>
      </c>
      <c r="AX88" s="2" t="str">
        <f t="shared" si="221"/>
        <v xml:space="preserve"> </v>
      </c>
      <c r="AY88" s="2" t="str">
        <f t="shared" si="222"/>
        <v xml:space="preserve"> </v>
      </c>
      <c r="AZ88" s="2"/>
      <c r="BA88" s="2" t="str">
        <f t="shared" si="188"/>
        <v/>
      </c>
      <c r="BB88" s="2" t="str">
        <f t="shared" si="189"/>
        <v/>
      </c>
      <c r="BC88" s="2" t="str">
        <f t="shared" si="190"/>
        <v/>
      </c>
      <c r="BD88" s="2" t="str">
        <f t="shared" si="191"/>
        <v/>
      </c>
      <c r="BH88" s="11" t="str">
        <f t="shared" si="81"/>
        <v/>
      </c>
      <c r="BI88" s="13" t="str">
        <f t="shared" si="82"/>
        <v/>
      </c>
      <c r="BJ88" s="4" t="str">
        <f t="shared" si="157"/>
        <v/>
      </c>
      <c r="BK88" s="4" t="str">
        <f t="shared" si="158"/>
        <v/>
      </c>
      <c r="BL88" s="4" t="str">
        <f t="shared" si="159"/>
        <v/>
      </c>
      <c r="BM88" s="7" t="str">
        <f t="shared" si="192"/>
        <v/>
      </c>
      <c r="BN88" s="7" t="str">
        <f t="shared" si="160"/>
        <v/>
      </c>
      <c r="BO88" s="7" t="str">
        <f t="shared" si="193"/>
        <v/>
      </c>
      <c r="BP88" s="7" t="str">
        <f t="shared" si="161"/>
        <v/>
      </c>
      <c r="BQ88" s="7" t="str">
        <f t="shared" si="162"/>
        <v/>
      </c>
      <c r="BR88" s="7" t="str">
        <f t="shared" si="163"/>
        <v/>
      </c>
      <c r="BS88" s="7" t="str">
        <f t="shared" si="194"/>
        <v/>
      </c>
      <c r="BT88" s="7" t="str">
        <f t="shared" si="195"/>
        <v/>
      </c>
      <c r="BU88" s="3" t="str">
        <f t="shared" si="164"/>
        <v/>
      </c>
      <c r="BV88" s="4" t="str">
        <f t="shared" si="165"/>
        <v/>
      </c>
      <c r="BW88" s="4" t="str">
        <f t="shared" si="166"/>
        <v/>
      </c>
      <c r="BX88" s="5" t="str">
        <f t="shared" si="167"/>
        <v/>
      </c>
      <c r="BY88" s="3" t="str">
        <f t="shared" si="168"/>
        <v/>
      </c>
      <c r="BZ88" s="5" t="str">
        <f t="shared" si="169"/>
        <v/>
      </c>
      <c r="CA88" s="7" t="str">
        <f t="shared" si="170"/>
        <v/>
      </c>
      <c r="CB88" s="7" t="str">
        <f t="shared" si="196"/>
        <v/>
      </c>
      <c r="CC88" s="7" t="str">
        <f t="shared" si="171"/>
        <v/>
      </c>
      <c r="CD88" s="7" t="str">
        <f t="shared" si="172"/>
        <v/>
      </c>
      <c r="CE88" s="7" t="str">
        <f t="shared" si="173"/>
        <v/>
      </c>
      <c r="CF88" s="7" t="str">
        <f t="shared" si="197"/>
        <v/>
      </c>
      <c r="CG88" s="7" t="str">
        <f t="shared" si="174"/>
        <v/>
      </c>
      <c r="CH88" s="7" t="str">
        <f t="shared" si="198"/>
        <v/>
      </c>
      <c r="CI88" s="4"/>
      <c r="CJ88" s="4" t="str">
        <f t="shared" si="175"/>
        <v/>
      </c>
      <c r="CK88" s="5" t="str">
        <f t="shared" si="176"/>
        <v/>
      </c>
      <c r="CL88" s="1" t="str">
        <f t="shared" si="203"/>
        <v/>
      </c>
      <c r="CM88" s="150" t="str">
        <f t="shared" si="204"/>
        <v/>
      </c>
      <c r="CN88" s="150" t="str">
        <f t="shared" si="205"/>
        <v/>
      </c>
      <c r="CO88" s="7" t="str">
        <f t="shared" si="206"/>
        <v/>
      </c>
      <c r="CP88" s="7"/>
      <c r="CQ88" s="7" t="str">
        <f t="shared" si="207"/>
        <v/>
      </c>
      <c r="CR88" s="7" t="str">
        <f t="shared" si="208"/>
        <v/>
      </c>
      <c r="CS88" s="7" t="str">
        <f t="shared" si="209"/>
        <v/>
      </c>
      <c r="CT88" s="7" t="str">
        <f t="shared" si="210"/>
        <v/>
      </c>
      <c r="CU88" s="7"/>
      <c r="CV88" s="7" t="str">
        <f t="shared" si="211"/>
        <v/>
      </c>
    </row>
    <row r="89" spans="1:100" ht="17.25" customHeight="1" x14ac:dyDescent="0.2">
      <c r="A89" s="8">
        <v>80</v>
      </c>
      <c r="B89" s="134"/>
      <c r="C89" s="41"/>
      <c r="D89" s="132"/>
      <c r="E89" s="39"/>
      <c r="F89" s="43"/>
      <c r="G89" s="132"/>
      <c r="H89" s="154"/>
      <c r="I89" s="16" t="str">
        <f t="shared" si="149"/>
        <v/>
      </c>
      <c r="J89" s="15" t="str">
        <f t="shared" si="150"/>
        <v/>
      </c>
      <c r="K89" s="15" t="str">
        <f>IF(BH89="1",COUNTIF(BH$10:BH89,"1"),"")</f>
        <v/>
      </c>
      <c r="L89" s="15" t="str">
        <f t="shared" si="151"/>
        <v/>
      </c>
      <c r="M89" s="15" t="str">
        <f t="shared" si="152"/>
        <v/>
      </c>
      <c r="N89" s="15" t="str">
        <f>IF(BI89="1",COUNTIF(BI$10:BI89,"1"),"")</f>
        <v/>
      </c>
      <c r="O89" s="15" t="str">
        <f t="shared" si="153"/>
        <v/>
      </c>
      <c r="P89" s="17" t="str">
        <f t="shared" si="154"/>
        <v/>
      </c>
      <c r="Q89" s="1"/>
      <c r="R89" s="242">
        <f t="shared" ref="R89:S89" ca="1" si="231">R65</f>
        <v>8</v>
      </c>
      <c r="S89" s="136">
        <f t="shared" ca="1" si="231"/>
        <v>0</v>
      </c>
      <c r="T89" s="136">
        <f t="shared" ca="1" si="218"/>
        <v>0</v>
      </c>
      <c r="U89" s="136">
        <f t="shared" ca="1" si="218"/>
        <v>0</v>
      </c>
      <c r="V89" s="136">
        <f t="shared" ca="1" si="218"/>
        <v>0</v>
      </c>
      <c r="W89" s="136">
        <f t="shared" ca="1" si="218"/>
        <v>0</v>
      </c>
      <c r="X89" s="243"/>
      <c r="Y89" s="242">
        <f t="shared" ref="Y89:AD89" ca="1" si="232">Y65</f>
        <v>8</v>
      </c>
      <c r="Z89" s="136">
        <f t="shared" ca="1" si="232"/>
        <v>0</v>
      </c>
      <c r="AA89" s="136">
        <f t="shared" ca="1" si="232"/>
        <v>0</v>
      </c>
      <c r="AB89" s="136">
        <f t="shared" ca="1" si="232"/>
        <v>0</v>
      </c>
      <c r="AC89" s="136">
        <f t="shared" ca="1" si="232"/>
        <v>0</v>
      </c>
      <c r="AD89" s="136">
        <f t="shared" ca="1" si="232"/>
        <v>0</v>
      </c>
      <c r="AE89" s="243"/>
      <c r="AH89" s="2" t="str">
        <f t="shared" si="214"/>
        <v/>
      </c>
      <c r="AI89" s="2" t="str">
        <f t="shared" si="215"/>
        <v/>
      </c>
      <c r="AJ89" s="2" t="str">
        <f t="shared" si="201"/>
        <v/>
      </c>
      <c r="AK89" s="2" t="str">
        <f t="shared" si="179"/>
        <v/>
      </c>
      <c r="AL89" s="2" t="str">
        <f t="shared" si="180"/>
        <v/>
      </c>
      <c r="AM89" s="2" t="str">
        <f t="shared" si="181"/>
        <v/>
      </c>
      <c r="AN89" s="2" t="str">
        <f t="shared" si="182"/>
        <v/>
      </c>
      <c r="AO89" s="2" t="str">
        <f t="shared" si="216"/>
        <v/>
      </c>
      <c r="AP89" s="2" t="str">
        <f t="shared" si="217"/>
        <v/>
      </c>
      <c r="AQ89" s="2" t="str">
        <f t="shared" si="202"/>
        <v/>
      </c>
      <c r="AR89" s="2" t="str">
        <f t="shared" si="183"/>
        <v/>
      </c>
      <c r="AS89" s="2" t="str">
        <f t="shared" si="184"/>
        <v/>
      </c>
      <c r="AT89" s="2" t="str">
        <f t="shared" si="185"/>
        <v/>
      </c>
      <c r="AU89" s="2" t="str">
        <f t="shared" si="186"/>
        <v/>
      </c>
      <c r="AV89" s="2" t="str">
        <f t="shared" si="187"/>
        <v xml:space="preserve"> </v>
      </c>
      <c r="AW89" s="2" t="str">
        <f t="shared" si="220"/>
        <v xml:space="preserve"> </v>
      </c>
      <c r="AX89" s="2" t="str">
        <f t="shared" si="221"/>
        <v xml:space="preserve"> </v>
      </c>
      <c r="AY89" s="2" t="str">
        <f t="shared" si="222"/>
        <v xml:space="preserve"> </v>
      </c>
      <c r="AZ89" s="2"/>
      <c r="BA89" s="2" t="str">
        <f t="shared" si="188"/>
        <v/>
      </c>
      <c r="BB89" s="2" t="str">
        <f t="shared" si="189"/>
        <v/>
      </c>
      <c r="BC89" s="2" t="str">
        <f t="shared" si="190"/>
        <v/>
      </c>
      <c r="BD89" s="2" t="str">
        <f t="shared" si="191"/>
        <v/>
      </c>
      <c r="BH89" s="11" t="str">
        <f t="shared" si="81"/>
        <v/>
      </c>
      <c r="BI89" s="13" t="str">
        <f t="shared" si="82"/>
        <v/>
      </c>
      <c r="BJ89" s="4" t="str">
        <f t="shared" si="157"/>
        <v/>
      </c>
      <c r="BK89" s="4" t="str">
        <f t="shared" si="158"/>
        <v/>
      </c>
      <c r="BL89" s="4" t="str">
        <f t="shared" si="159"/>
        <v/>
      </c>
      <c r="BM89" s="7" t="str">
        <f t="shared" si="192"/>
        <v/>
      </c>
      <c r="BN89" s="7" t="str">
        <f t="shared" si="160"/>
        <v/>
      </c>
      <c r="BO89" s="7" t="str">
        <f t="shared" si="193"/>
        <v/>
      </c>
      <c r="BP89" s="7" t="str">
        <f t="shared" si="161"/>
        <v/>
      </c>
      <c r="BQ89" s="7" t="str">
        <f t="shared" si="162"/>
        <v/>
      </c>
      <c r="BR89" s="7" t="str">
        <f t="shared" si="163"/>
        <v/>
      </c>
      <c r="BS89" s="7" t="str">
        <f t="shared" si="194"/>
        <v/>
      </c>
      <c r="BT89" s="7" t="str">
        <f t="shared" si="195"/>
        <v/>
      </c>
      <c r="BU89" s="3" t="str">
        <f t="shared" si="164"/>
        <v/>
      </c>
      <c r="BV89" s="4" t="str">
        <f t="shared" si="165"/>
        <v/>
      </c>
      <c r="BW89" s="4" t="str">
        <f t="shared" si="166"/>
        <v/>
      </c>
      <c r="BX89" s="5" t="str">
        <f t="shared" si="167"/>
        <v/>
      </c>
      <c r="BY89" s="3" t="str">
        <f t="shared" si="168"/>
        <v/>
      </c>
      <c r="BZ89" s="5" t="str">
        <f t="shared" si="169"/>
        <v/>
      </c>
      <c r="CA89" s="7" t="str">
        <f t="shared" si="170"/>
        <v/>
      </c>
      <c r="CB89" s="7" t="str">
        <f t="shared" si="196"/>
        <v/>
      </c>
      <c r="CC89" s="7" t="str">
        <f t="shared" si="171"/>
        <v/>
      </c>
      <c r="CD89" s="7" t="str">
        <f t="shared" si="172"/>
        <v/>
      </c>
      <c r="CE89" s="7" t="str">
        <f t="shared" si="173"/>
        <v/>
      </c>
      <c r="CF89" s="7" t="str">
        <f t="shared" si="197"/>
        <v/>
      </c>
      <c r="CG89" s="7" t="str">
        <f t="shared" si="174"/>
        <v/>
      </c>
      <c r="CH89" s="7" t="str">
        <f t="shared" si="198"/>
        <v/>
      </c>
      <c r="CI89" s="4"/>
      <c r="CJ89" s="4" t="str">
        <f t="shared" si="175"/>
        <v/>
      </c>
      <c r="CK89" s="5" t="str">
        <f t="shared" si="176"/>
        <v/>
      </c>
      <c r="CL89" s="1" t="str">
        <f t="shared" si="203"/>
        <v/>
      </c>
      <c r="CM89" s="150" t="str">
        <f t="shared" si="204"/>
        <v/>
      </c>
      <c r="CN89" s="150" t="str">
        <f t="shared" si="205"/>
        <v/>
      </c>
      <c r="CO89" s="7" t="str">
        <f t="shared" si="206"/>
        <v/>
      </c>
      <c r="CP89" s="7"/>
      <c r="CQ89" s="7" t="str">
        <f t="shared" si="207"/>
        <v/>
      </c>
      <c r="CR89" s="7" t="str">
        <f t="shared" si="208"/>
        <v/>
      </c>
      <c r="CS89" s="7" t="str">
        <f t="shared" si="209"/>
        <v/>
      </c>
      <c r="CT89" s="7" t="str">
        <f t="shared" si="210"/>
        <v/>
      </c>
      <c r="CU89" s="7"/>
      <c r="CV89" s="7" t="str">
        <f t="shared" si="211"/>
        <v/>
      </c>
    </row>
    <row r="90" spans="1:100" ht="17.25" customHeight="1" x14ac:dyDescent="0.2">
      <c r="A90" s="8">
        <v>81</v>
      </c>
      <c r="B90" s="134"/>
      <c r="C90" s="41"/>
      <c r="D90" s="132"/>
      <c r="E90" s="39"/>
      <c r="F90" s="43"/>
      <c r="G90" s="132"/>
      <c r="H90" s="154"/>
      <c r="I90" s="16" t="str">
        <f t="shared" si="149"/>
        <v/>
      </c>
      <c r="J90" s="15" t="str">
        <f t="shared" si="150"/>
        <v/>
      </c>
      <c r="K90" s="15" t="str">
        <f>IF(BH90="1",COUNTIF(BH$10:BH90,"1"),"")</f>
        <v/>
      </c>
      <c r="L90" s="15" t="str">
        <f t="shared" si="151"/>
        <v/>
      </c>
      <c r="M90" s="15" t="str">
        <f t="shared" si="152"/>
        <v/>
      </c>
      <c r="N90" s="15" t="str">
        <f>IF(BI90="1",COUNTIF(BI$10:BI90,"1"),"")</f>
        <v/>
      </c>
      <c r="O90" s="15" t="str">
        <f t="shared" si="153"/>
        <v/>
      </c>
      <c r="P90" s="17" t="str">
        <f t="shared" si="154"/>
        <v/>
      </c>
      <c r="Q90" s="1"/>
      <c r="R90" s="242">
        <f t="shared" ref="R90:S90" ca="1" si="233">R66</f>
        <v>9</v>
      </c>
      <c r="S90" s="136">
        <f t="shared" ca="1" si="233"/>
        <v>0</v>
      </c>
      <c r="T90" s="136">
        <f t="shared" ca="1" si="218"/>
        <v>0</v>
      </c>
      <c r="U90" s="136">
        <f t="shared" ca="1" si="218"/>
        <v>0</v>
      </c>
      <c r="V90" s="136">
        <f t="shared" ca="1" si="218"/>
        <v>0</v>
      </c>
      <c r="W90" s="136">
        <f t="shared" ca="1" si="218"/>
        <v>0</v>
      </c>
      <c r="X90" s="243"/>
      <c r="Y90" s="242">
        <f t="shared" ref="Y90:AD90" ca="1" si="234">Y66</f>
        <v>9</v>
      </c>
      <c r="Z90" s="136">
        <f t="shared" ca="1" si="234"/>
        <v>0</v>
      </c>
      <c r="AA90" s="136">
        <f t="shared" ca="1" si="234"/>
        <v>0</v>
      </c>
      <c r="AB90" s="136">
        <f t="shared" ca="1" si="234"/>
        <v>0</v>
      </c>
      <c r="AC90" s="136">
        <f t="shared" ca="1" si="234"/>
        <v>0</v>
      </c>
      <c r="AD90" s="136">
        <f t="shared" ca="1" si="234"/>
        <v>0</v>
      </c>
      <c r="AE90" s="243"/>
      <c r="AH90" s="2" t="str">
        <f t="shared" si="214"/>
        <v/>
      </c>
      <c r="AI90" s="2" t="str">
        <f t="shared" si="215"/>
        <v/>
      </c>
      <c r="AJ90" s="2" t="str">
        <f t="shared" si="201"/>
        <v/>
      </c>
      <c r="AK90" s="2" t="str">
        <f t="shared" si="179"/>
        <v/>
      </c>
      <c r="AL90" s="2" t="str">
        <f t="shared" si="180"/>
        <v/>
      </c>
      <c r="AM90" s="2" t="str">
        <f t="shared" si="181"/>
        <v/>
      </c>
      <c r="AN90" s="2" t="str">
        <f t="shared" si="182"/>
        <v/>
      </c>
      <c r="AO90" s="2" t="str">
        <f t="shared" si="216"/>
        <v/>
      </c>
      <c r="AP90" s="2" t="str">
        <f t="shared" si="217"/>
        <v/>
      </c>
      <c r="AQ90" s="2" t="str">
        <f t="shared" si="202"/>
        <v/>
      </c>
      <c r="AR90" s="2" t="str">
        <f t="shared" si="183"/>
        <v/>
      </c>
      <c r="AS90" s="2" t="str">
        <f t="shared" si="184"/>
        <v/>
      </c>
      <c r="AT90" s="2" t="str">
        <f t="shared" si="185"/>
        <v/>
      </c>
      <c r="AU90" s="2" t="str">
        <f t="shared" si="186"/>
        <v/>
      </c>
      <c r="AV90" s="2" t="str">
        <f t="shared" si="187"/>
        <v xml:space="preserve"> </v>
      </c>
      <c r="AW90" s="2" t="str">
        <f t="shared" si="220"/>
        <v xml:space="preserve"> </v>
      </c>
      <c r="AX90" s="2" t="str">
        <f t="shared" si="221"/>
        <v xml:space="preserve"> </v>
      </c>
      <c r="AY90" s="2" t="str">
        <f t="shared" si="222"/>
        <v xml:space="preserve"> </v>
      </c>
      <c r="AZ90" s="2"/>
      <c r="BA90" s="2" t="str">
        <f t="shared" si="188"/>
        <v/>
      </c>
      <c r="BB90" s="2" t="str">
        <f t="shared" si="189"/>
        <v/>
      </c>
      <c r="BC90" s="2" t="str">
        <f t="shared" si="190"/>
        <v/>
      </c>
      <c r="BD90" s="2" t="str">
        <f t="shared" si="191"/>
        <v/>
      </c>
      <c r="BE90" s="2"/>
      <c r="BH90" s="11" t="str">
        <f t="shared" si="81"/>
        <v/>
      </c>
      <c r="BI90" s="13" t="str">
        <f t="shared" si="82"/>
        <v/>
      </c>
      <c r="BJ90" s="4" t="str">
        <f t="shared" si="157"/>
        <v/>
      </c>
      <c r="BK90" s="4" t="str">
        <f t="shared" si="158"/>
        <v/>
      </c>
      <c r="BL90" s="4" t="str">
        <f t="shared" si="159"/>
        <v/>
      </c>
      <c r="BM90" s="7" t="str">
        <f t="shared" si="192"/>
        <v/>
      </c>
      <c r="BN90" s="7" t="str">
        <f t="shared" si="160"/>
        <v/>
      </c>
      <c r="BO90" s="7" t="str">
        <f t="shared" si="193"/>
        <v/>
      </c>
      <c r="BP90" s="7" t="str">
        <f t="shared" si="161"/>
        <v/>
      </c>
      <c r="BQ90" s="7" t="str">
        <f t="shared" si="162"/>
        <v/>
      </c>
      <c r="BR90" s="7" t="str">
        <f t="shared" si="163"/>
        <v/>
      </c>
      <c r="BS90" s="7" t="str">
        <f t="shared" si="194"/>
        <v/>
      </c>
      <c r="BT90" s="7" t="str">
        <f t="shared" si="195"/>
        <v/>
      </c>
      <c r="BU90" s="3" t="str">
        <f t="shared" si="164"/>
        <v/>
      </c>
      <c r="BV90" s="4" t="str">
        <f t="shared" si="165"/>
        <v/>
      </c>
      <c r="BW90" s="4" t="str">
        <f t="shared" si="166"/>
        <v/>
      </c>
      <c r="BX90" s="5" t="str">
        <f t="shared" si="167"/>
        <v/>
      </c>
      <c r="BY90" s="3" t="str">
        <f t="shared" si="168"/>
        <v/>
      </c>
      <c r="BZ90" s="5" t="str">
        <f t="shared" si="169"/>
        <v/>
      </c>
      <c r="CA90" s="7" t="str">
        <f t="shared" si="170"/>
        <v/>
      </c>
      <c r="CB90" s="7" t="str">
        <f t="shared" si="196"/>
        <v/>
      </c>
      <c r="CC90" s="7" t="str">
        <f t="shared" si="171"/>
        <v/>
      </c>
      <c r="CD90" s="7" t="str">
        <f t="shared" si="172"/>
        <v/>
      </c>
      <c r="CE90" s="7" t="str">
        <f t="shared" si="173"/>
        <v/>
      </c>
      <c r="CF90" s="7" t="str">
        <f t="shared" si="197"/>
        <v/>
      </c>
      <c r="CG90" s="7" t="str">
        <f t="shared" si="174"/>
        <v/>
      </c>
      <c r="CH90" s="7" t="str">
        <f t="shared" si="198"/>
        <v/>
      </c>
      <c r="CI90" s="4"/>
      <c r="CJ90" s="4" t="str">
        <f t="shared" si="175"/>
        <v/>
      </c>
      <c r="CK90" s="5" t="str">
        <f t="shared" si="176"/>
        <v/>
      </c>
      <c r="CL90" s="1" t="str">
        <f t="shared" si="203"/>
        <v/>
      </c>
      <c r="CM90" s="150" t="str">
        <f t="shared" si="204"/>
        <v/>
      </c>
      <c r="CN90" s="150" t="str">
        <f t="shared" si="205"/>
        <v/>
      </c>
      <c r="CO90" s="7" t="str">
        <f t="shared" si="206"/>
        <v/>
      </c>
      <c r="CP90" s="7"/>
      <c r="CQ90" s="7" t="str">
        <f t="shared" si="207"/>
        <v/>
      </c>
      <c r="CR90" s="7" t="str">
        <f t="shared" si="208"/>
        <v/>
      </c>
      <c r="CS90" s="7" t="str">
        <f t="shared" si="209"/>
        <v/>
      </c>
      <c r="CT90" s="7" t="str">
        <f t="shared" si="210"/>
        <v/>
      </c>
      <c r="CU90" s="7"/>
      <c r="CV90" s="7" t="str">
        <f t="shared" si="211"/>
        <v/>
      </c>
    </row>
    <row r="91" spans="1:100" ht="17.25" customHeight="1" x14ac:dyDescent="0.2">
      <c r="A91" s="8">
        <v>82</v>
      </c>
      <c r="B91" s="134"/>
      <c r="C91" s="41"/>
      <c r="D91" s="132"/>
      <c r="E91" s="39"/>
      <c r="F91" s="43"/>
      <c r="G91" s="132"/>
      <c r="H91" s="154"/>
      <c r="I91" s="16" t="str">
        <f t="shared" si="149"/>
        <v/>
      </c>
      <c r="J91" s="15" t="str">
        <f t="shared" si="150"/>
        <v/>
      </c>
      <c r="K91" s="15" t="str">
        <f>IF(BH91="1",COUNTIF(BH$10:BH91,"1"),"")</f>
        <v/>
      </c>
      <c r="L91" s="15" t="str">
        <f t="shared" si="151"/>
        <v/>
      </c>
      <c r="M91" s="15" t="str">
        <f t="shared" si="152"/>
        <v/>
      </c>
      <c r="N91" s="15" t="str">
        <f>IF(BI91="1",COUNTIF(BI$10:BI91,"1"),"")</f>
        <v/>
      </c>
      <c r="O91" s="15" t="str">
        <f t="shared" si="153"/>
        <v/>
      </c>
      <c r="P91" s="17" t="str">
        <f t="shared" si="154"/>
        <v/>
      </c>
      <c r="Q91" s="1"/>
      <c r="R91" s="242">
        <f t="shared" ref="R91:S91" ca="1" si="235">R67</f>
        <v>10</v>
      </c>
      <c r="S91" s="136">
        <f t="shared" ca="1" si="235"/>
        <v>0</v>
      </c>
      <c r="T91" s="136">
        <f t="shared" ca="1" si="218"/>
        <v>0</v>
      </c>
      <c r="U91" s="136">
        <f t="shared" ca="1" si="218"/>
        <v>0</v>
      </c>
      <c r="V91" s="136">
        <f t="shared" ca="1" si="218"/>
        <v>0</v>
      </c>
      <c r="W91" s="136">
        <f t="shared" ca="1" si="218"/>
        <v>0</v>
      </c>
      <c r="X91" s="243"/>
      <c r="Y91" s="242">
        <f t="shared" ref="Y91:AD91" ca="1" si="236">Y67</f>
        <v>10</v>
      </c>
      <c r="Z91" s="136">
        <f t="shared" ca="1" si="236"/>
        <v>0</v>
      </c>
      <c r="AA91" s="136">
        <f t="shared" ca="1" si="236"/>
        <v>0</v>
      </c>
      <c r="AB91" s="136">
        <f t="shared" ca="1" si="236"/>
        <v>0</v>
      </c>
      <c r="AC91" s="136">
        <f t="shared" ca="1" si="236"/>
        <v>0</v>
      </c>
      <c r="AD91" s="136">
        <f t="shared" ca="1" si="236"/>
        <v>0</v>
      </c>
      <c r="AE91" s="243"/>
      <c r="AH91" s="2" t="str">
        <f t="shared" si="214"/>
        <v/>
      </c>
      <c r="AI91" s="2" t="str">
        <f t="shared" si="215"/>
        <v/>
      </c>
      <c r="AJ91" s="2" t="str">
        <f t="shared" si="201"/>
        <v/>
      </c>
      <c r="AK91" s="2" t="str">
        <f t="shared" si="179"/>
        <v/>
      </c>
      <c r="AL91" s="2" t="str">
        <f t="shared" si="180"/>
        <v/>
      </c>
      <c r="AM91" s="2" t="str">
        <f t="shared" si="181"/>
        <v/>
      </c>
      <c r="AN91" s="2" t="str">
        <f t="shared" si="182"/>
        <v/>
      </c>
      <c r="AO91" s="2" t="str">
        <f t="shared" si="216"/>
        <v/>
      </c>
      <c r="AP91" s="2" t="str">
        <f t="shared" si="217"/>
        <v/>
      </c>
      <c r="AQ91" s="2" t="str">
        <f t="shared" si="202"/>
        <v/>
      </c>
      <c r="AR91" s="2" t="str">
        <f t="shared" si="183"/>
        <v/>
      </c>
      <c r="AS91" s="2" t="str">
        <f t="shared" si="184"/>
        <v/>
      </c>
      <c r="AT91" s="2" t="str">
        <f t="shared" si="185"/>
        <v/>
      </c>
      <c r="AU91" s="2" t="str">
        <f t="shared" si="186"/>
        <v/>
      </c>
      <c r="AV91" s="2" t="str">
        <f t="shared" si="187"/>
        <v xml:space="preserve"> </v>
      </c>
      <c r="AW91" s="2" t="str">
        <f t="shared" si="220"/>
        <v xml:space="preserve"> </v>
      </c>
      <c r="AX91" s="2" t="str">
        <f t="shared" si="221"/>
        <v xml:space="preserve"> </v>
      </c>
      <c r="AY91" s="2" t="str">
        <f t="shared" si="222"/>
        <v xml:space="preserve"> </v>
      </c>
      <c r="AZ91" s="2"/>
      <c r="BA91" s="2" t="str">
        <f t="shared" si="188"/>
        <v/>
      </c>
      <c r="BB91" s="2" t="str">
        <f t="shared" si="189"/>
        <v/>
      </c>
      <c r="BC91" s="2" t="str">
        <f t="shared" si="190"/>
        <v/>
      </c>
      <c r="BD91" s="2" t="str">
        <f t="shared" si="191"/>
        <v/>
      </c>
      <c r="BH91" s="11" t="str">
        <f t="shared" ref="BH91:BH108" si="237">BO91&amp;CC91&amp;CQ91</f>
        <v/>
      </c>
      <c r="BI91" s="13" t="str">
        <f t="shared" ref="BI91:BI108" si="238">BR91&amp;CF91&amp;CT91</f>
        <v/>
      </c>
      <c r="BJ91" s="4" t="str">
        <f t="shared" si="157"/>
        <v/>
      </c>
      <c r="BK91" s="4" t="str">
        <f t="shared" si="158"/>
        <v/>
      </c>
      <c r="BL91" s="4" t="str">
        <f t="shared" si="159"/>
        <v/>
      </c>
      <c r="BM91" s="7" t="str">
        <f t="shared" si="192"/>
        <v/>
      </c>
      <c r="BN91" s="7" t="str">
        <f t="shared" si="160"/>
        <v/>
      </c>
      <c r="BO91" s="7" t="str">
        <f t="shared" si="193"/>
        <v/>
      </c>
      <c r="BP91" s="7" t="str">
        <f t="shared" si="161"/>
        <v/>
      </c>
      <c r="BQ91" s="7" t="str">
        <f t="shared" si="162"/>
        <v/>
      </c>
      <c r="BR91" s="7" t="str">
        <f t="shared" si="163"/>
        <v/>
      </c>
      <c r="BS91" s="7" t="str">
        <f t="shared" si="194"/>
        <v/>
      </c>
      <c r="BT91" s="7" t="str">
        <f t="shared" si="195"/>
        <v/>
      </c>
      <c r="BU91" s="3" t="str">
        <f t="shared" si="164"/>
        <v/>
      </c>
      <c r="BV91" s="4" t="str">
        <f t="shared" si="165"/>
        <v/>
      </c>
      <c r="BW91" s="4" t="str">
        <f t="shared" si="166"/>
        <v/>
      </c>
      <c r="BX91" s="5" t="str">
        <f t="shared" si="167"/>
        <v/>
      </c>
      <c r="BY91" s="3" t="str">
        <f t="shared" si="168"/>
        <v/>
      </c>
      <c r="BZ91" s="5" t="str">
        <f t="shared" si="169"/>
        <v/>
      </c>
      <c r="CA91" s="7" t="str">
        <f t="shared" si="170"/>
        <v/>
      </c>
      <c r="CB91" s="7" t="str">
        <f t="shared" si="196"/>
        <v/>
      </c>
      <c r="CC91" s="7" t="str">
        <f t="shared" si="171"/>
        <v/>
      </c>
      <c r="CD91" s="7" t="str">
        <f t="shared" si="172"/>
        <v/>
      </c>
      <c r="CE91" s="7" t="str">
        <f t="shared" si="173"/>
        <v/>
      </c>
      <c r="CF91" s="7" t="str">
        <f t="shared" si="197"/>
        <v/>
      </c>
      <c r="CG91" s="7" t="str">
        <f t="shared" si="174"/>
        <v/>
      </c>
      <c r="CH91" s="7" t="str">
        <f t="shared" si="198"/>
        <v/>
      </c>
      <c r="CI91" s="4"/>
      <c r="CJ91" s="4" t="str">
        <f t="shared" si="175"/>
        <v/>
      </c>
      <c r="CK91" s="5" t="str">
        <f t="shared" si="176"/>
        <v/>
      </c>
      <c r="CL91" s="1" t="str">
        <f t="shared" si="203"/>
        <v/>
      </c>
      <c r="CM91" s="150" t="str">
        <f t="shared" si="204"/>
        <v/>
      </c>
      <c r="CN91" s="150" t="str">
        <f t="shared" si="205"/>
        <v/>
      </c>
      <c r="CO91" s="7" t="str">
        <f t="shared" si="206"/>
        <v/>
      </c>
      <c r="CP91" s="7"/>
      <c r="CQ91" s="7" t="str">
        <f t="shared" si="207"/>
        <v/>
      </c>
      <c r="CR91" s="7" t="str">
        <f t="shared" si="208"/>
        <v/>
      </c>
      <c r="CS91" s="7" t="str">
        <f t="shared" si="209"/>
        <v/>
      </c>
      <c r="CT91" s="7" t="str">
        <f t="shared" si="210"/>
        <v/>
      </c>
      <c r="CU91" s="7"/>
      <c r="CV91" s="7" t="str">
        <f t="shared" si="211"/>
        <v/>
      </c>
    </row>
    <row r="92" spans="1:100" ht="17.25" customHeight="1" x14ac:dyDescent="0.2">
      <c r="A92" s="8">
        <v>83</v>
      </c>
      <c r="B92" s="134"/>
      <c r="C92" s="41"/>
      <c r="D92" s="132"/>
      <c r="E92" s="39"/>
      <c r="F92" s="43"/>
      <c r="G92" s="132"/>
      <c r="H92" s="154"/>
      <c r="I92" s="16" t="str">
        <f t="shared" si="149"/>
        <v/>
      </c>
      <c r="J92" s="15" t="str">
        <f t="shared" si="150"/>
        <v/>
      </c>
      <c r="K92" s="15" t="str">
        <f>IF(BH92="1",COUNTIF(BH$10:BH92,"1"),"")</f>
        <v/>
      </c>
      <c r="L92" s="15" t="str">
        <f t="shared" si="151"/>
        <v/>
      </c>
      <c r="M92" s="15" t="str">
        <f t="shared" si="152"/>
        <v/>
      </c>
      <c r="N92" s="15" t="str">
        <f>IF(BI92="1",COUNTIF(BI$10:BI92,"1"),"")</f>
        <v/>
      </c>
      <c r="O92" s="15" t="str">
        <f t="shared" si="153"/>
        <v/>
      </c>
      <c r="P92" s="17" t="str">
        <f t="shared" si="154"/>
        <v/>
      </c>
      <c r="Q92" s="1"/>
      <c r="R92" s="242">
        <f t="shared" ref="R92:S92" ca="1" si="239">R68</f>
        <v>11</v>
      </c>
      <c r="S92" s="136">
        <f t="shared" ca="1" si="239"/>
        <v>0</v>
      </c>
      <c r="T92" s="136">
        <f t="shared" ca="1" si="218"/>
        <v>0</v>
      </c>
      <c r="U92" s="136">
        <f t="shared" ca="1" si="218"/>
        <v>0</v>
      </c>
      <c r="V92" s="136">
        <f t="shared" ca="1" si="218"/>
        <v>0</v>
      </c>
      <c r="W92" s="136">
        <f t="shared" ca="1" si="218"/>
        <v>0</v>
      </c>
      <c r="X92" s="243"/>
      <c r="Y92" s="242">
        <f t="shared" ref="Y92:AD92" ca="1" si="240">Y68</f>
        <v>11</v>
      </c>
      <c r="Z92" s="136">
        <f t="shared" ca="1" si="240"/>
        <v>0</v>
      </c>
      <c r="AA92" s="136">
        <f t="shared" ca="1" si="240"/>
        <v>0</v>
      </c>
      <c r="AB92" s="136">
        <f t="shared" ca="1" si="240"/>
        <v>0</v>
      </c>
      <c r="AC92" s="136">
        <f t="shared" ca="1" si="240"/>
        <v>0</v>
      </c>
      <c r="AD92" s="136">
        <f t="shared" ca="1" si="240"/>
        <v>0</v>
      </c>
      <c r="AE92" s="243"/>
      <c r="AH92" s="2" t="str">
        <f t="shared" si="214"/>
        <v/>
      </c>
      <c r="AI92" s="2" t="str">
        <f t="shared" si="215"/>
        <v/>
      </c>
      <c r="AJ92" s="2" t="str">
        <f t="shared" si="201"/>
        <v/>
      </c>
      <c r="AK92" s="2" t="str">
        <f t="shared" si="179"/>
        <v/>
      </c>
      <c r="AL92" s="2" t="str">
        <f t="shared" si="180"/>
        <v/>
      </c>
      <c r="AM92" s="2" t="str">
        <f t="shared" si="181"/>
        <v/>
      </c>
      <c r="AN92" s="2" t="str">
        <f t="shared" si="182"/>
        <v/>
      </c>
      <c r="AO92" s="2" t="str">
        <f t="shared" si="216"/>
        <v/>
      </c>
      <c r="AP92" s="2" t="str">
        <f t="shared" si="217"/>
        <v/>
      </c>
      <c r="AQ92" s="2" t="str">
        <f t="shared" si="202"/>
        <v/>
      </c>
      <c r="AR92" s="2" t="str">
        <f t="shared" si="183"/>
        <v/>
      </c>
      <c r="AS92" s="2" t="str">
        <f t="shared" si="184"/>
        <v/>
      </c>
      <c r="AT92" s="2" t="str">
        <f t="shared" si="185"/>
        <v/>
      </c>
      <c r="AU92" s="2" t="str">
        <f t="shared" si="186"/>
        <v/>
      </c>
      <c r="AV92" s="2" t="str">
        <f t="shared" si="187"/>
        <v xml:space="preserve"> </v>
      </c>
      <c r="AW92" s="2" t="str">
        <f t="shared" si="220"/>
        <v xml:space="preserve"> </v>
      </c>
      <c r="AX92" s="2" t="str">
        <f t="shared" si="221"/>
        <v xml:space="preserve"> </v>
      </c>
      <c r="AY92" s="2" t="str">
        <f t="shared" si="222"/>
        <v xml:space="preserve"> </v>
      </c>
      <c r="AZ92" s="2"/>
      <c r="BA92" s="2" t="str">
        <f t="shared" si="188"/>
        <v/>
      </c>
      <c r="BB92" s="2" t="str">
        <f t="shared" si="189"/>
        <v/>
      </c>
      <c r="BC92" s="2" t="str">
        <f t="shared" si="190"/>
        <v/>
      </c>
      <c r="BD92" s="2" t="str">
        <f t="shared" si="191"/>
        <v/>
      </c>
      <c r="BH92" s="11" t="str">
        <f t="shared" si="237"/>
        <v/>
      </c>
      <c r="BI92" s="13" t="str">
        <f t="shared" si="238"/>
        <v/>
      </c>
      <c r="BJ92" s="4" t="str">
        <f t="shared" si="157"/>
        <v/>
      </c>
      <c r="BK92" s="4" t="str">
        <f t="shared" si="158"/>
        <v/>
      </c>
      <c r="BL92" s="4" t="str">
        <f t="shared" si="159"/>
        <v/>
      </c>
      <c r="BM92" s="7" t="str">
        <f t="shared" si="192"/>
        <v/>
      </c>
      <c r="BN92" s="7" t="str">
        <f t="shared" si="160"/>
        <v/>
      </c>
      <c r="BO92" s="7" t="str">
        <f t="shared" si="193"/>
        <v/>
      </c>
      <c r="BP92" s="7" t="str">
        <f t="shared" si="161"/>
        <v/>
      </c>
      <c r="BQ92" s="7" t="str">
        <f t="shared" si="162"/>
        <v/>
      </c>
      <c r="BR92" s="7" t="str">
        <f t="shared" si="163"/>
        <v/>
      </c>
      <c r="BS92" s="7" t="str">
        <f t="shared" si="194"/>
        <v/>
      </c>
      <c r="BT92" s="7" t="str">
        <f t="shared" si="195"/>
        <v/>
      </c>
      <c r="BU92" s="3" t="str">
        <f t="shared" si="164"/>
        <v/>
      </c>
      <c r="BV92" s="4" t="str">
        <f t="shared" si="165"/>
        <v/>
      </c>
      <c r="BW92" s="4" t="str">
        <f t="shared" si="166"/>
        <v/>
      </c>
      <c r="BX92" s="5" t="str">
        <f t="shared" si="167"/>
        <v/>
      </c>
      <c r="BY92" s="3" t="str">
        <f t="shared" si="168"/>
        <v/>
      </c>
      <c r="BZ92" s="5" t="str">
        <f t="shared" si="169"/>
        <v/>
      </c>
      <c r="CA92" s="7" t="str">
        <f t="shared" si="170"/>
        <v/>
      </c>
      <c r="CB92" s="7" t="str">
        <f t="shared" si="196"/>
        <v/>
      </c>
      <c r="CC92" s="7" t="str">
        <f t="shared" si="171"/>
        <v/>
      </c>
      <c r="CD92" s="7" t="str">
        <f t="shared" si="172"/>
        <v/>
      </c>
      <c r="CE92" s="7" t="str">
        <f t="shared" si="173"/>
        <v/>
      </c>
      <c r="CF92" s="7" t="str">
        <f t="shared" si="197"/>
        <v/>
      </c>
      <c r="CG92" s="7" t="str">
        <f t="shared" si="174"/>
        <v/>
      </c>
      <c r="CH92" s="7" t="str">
        <f t="shared" si="198"/>
        <v/>
      </c>
      <c r="CI92" s="4"/>
      <c r="CJ92" s="4" t="str">
        <f t="shared" si="175"/>
        <v/>
      </c>
      <c r="CK92" s="5" t="str">
        <f t="shared" si="176"/>
        <v/>
      </c>
      <c r="CL92" s="1" t="str">
        <f t="shared" si="203"/>
        <v/>
      </c>
      <c r="CM92" s="150" t="str">
        <f t="shared" si="204"/>
        <v/>
      </c>
      <c r="CN92" s="150" t="str">
        <f t="shared" si="205"/>
        <v/>
      </c>
      <c r="CO92" s="7" t="str">
        <f t="shared" si="206"/>
        <v/>
      </c>
      <c r="CP92" s="7"/>
      <c r="CQ92" s="7" t="str">
        <f t="shared" si="207"/>
        <v/>
      </c>
      <c r="CR92" s="7" t="str">
        <f t="shared" si="208"/>
        <v/>
      </c>
      <c r="CS92" s="7" t="str">
        <f t="shared" si="209"/>
        <v/>
      </c>
      <c r="CT92" s="7" t="str">
        <f t="shared" si="210"/>
        <v/>
      </c>
      <c r="CU92" s="7"/>
      <c r="CV92" s="7" t="str">
        <f t="shared" si="211"/>
        <v/>
      </c>
    </row>
    <row r="93" spans="1:100" ht="17.25" customHeight="1" x14ac:dyDescent="0.2">
      <c r="A93" s="8">
        <v>84</v>
      </c>
      <c r="B93" s="134"/>
      <c r="C93" s="41"/>
      <c r="D93" s="132"/>
      <c r="E93" s="39"/>
      <c r="F93" s="43"/>
      <c r="G93" s="132"/>
      <c r="H93" s="154"/>
      <c r="I93" s="16" t="str">
        <f t="shared" si="149"/>
        <v/>
      </c>
      <c r="J93" s="15" t="str">
        <f t="shared" si="150"/>
        <v/>
      </c>
      <c r="K93" s="15" t="str">
        <f>IF(BH93="1",COUNTIF(BH$10:BH93,"1"),"")</f>
        <v/>
      </c>
      <c r="L93" s="15" t="str">
        <f t="shared" si="151"/>
        <v/>
      </c>
      <c r="M93" s="15" t="str">
        <f t="shared" si="152"/>
        <v/>
      </c>
      <c r="N93" s="15" t="str">
        <f>IF(BI93="1",COUNTIF(BI$10:BI93,"1"),"")</f>
        <v/>
      </c>
      <c r="O93" s="15" t="str">
        <f t="shared" si="153"/>
        <v/>
      </c>
      <c r="P93" s="17" t="str">
        <f t="shared" si="154"/>
        <v/>
      </c>
      <c r="Q93" s="1"/>
      <c r="R93" s="242">
        <f t="shared" ref="R93:S93" ca="1" si="241">R69</f>
        <v>12</v>
      </c>
      <c r="S93" s="136">
        <f t="shared" ca="1" si="241"/>
        <v>0</v>
      </c>
      <c r="T93" s="136">
        <f t="shared" ca="1" si="218"/>
        <v>0</v>
      </c>
      <c r="U93" s="136">
        <f t="shared" ca="1" si="218"/>
        <v>0</v>
      </c>
      <c r="V93" s="136">
        <f t="shared" ca="1" si="218"/>
        <v>0</v>
      </c>
      <c r="W93" s="136">
        <f t="shared" ca="1" si="218"/>
        <v>0</v>
      </c>
      <c r="X93" s="243"/>
      <c r="Y93" s="242">
        <f t="shared" ref="Y93:AD93" ca="1" si="242">Y69</f>
        <v>12</v>
      </c>
      <c r="Z93" s="136">
        <f t="shared" ca="1" si="242"/>
        <v>0</v>
      </c>
      <c r="AA93" s="136">
        <f t="shared" ca="1" si="242"/>
        <v>0</v>
      </c>
      <c r="AB93" s="136">
        <f t="shared" ca="1" si="242"/>
        <v>0</v>
      </c>
      <c r="AC93" s="136">
        <f t="shared" ca="1" si="242"/>
        <v>0</v>
      </c>
      <c r="AD93" s="136">
        <f t="shared" ca="1" si="242"/>
        <v>0</v>
      </c>
      <c r="AE93" s="243"/>
      <c r="AH93" s="2" t="str">
        <f t="shared" si="214"/>
        <v/>
      </c>
      <c r="AI93" s="2" t="str">
        <f t="shared" si="215"/>
        <v/>
      </c>
      <c r="AJ93" s="2" t="str">
        <f t="shared" si="201"/>
        <v/>
      </c>
      <c r="AK93" s="2" t="str">
        <f t="shared" si="179"/>
        <v/>
      </c>
      <c r="AL93" s="2" t="str">
        <f t="shared" si="180"/>
        <v/>
      </c>
      <c r="AM93" s="2" t="str">
        <f t="shared" si="181"/>
        <v/>
      </c>
      <c r="AN93" s="2" t="str">
        <f t="shared" si="182"/>
        <v/>
      </c>
      <c r="AO93" s="2" t="str">
        <f t="shared" si="216"/>
        <v/>
      </c>
      <c r="AP93" s="2" t="str">
        <f t="shared" si="217"/>
        <v/>
      </c>
      <c r="AQ93" s="2" t="str">
        <f t="shared" si="202"/>
        <v/>
      </c>
      <c r="AR93" s="2" t="str">
        <f t="shared" si="183"/>
        <v/>
      </c>
      <c r="AS93" s="2" t="str">
        <f t="shared" si="184"/>
        <v/>
      </c>
      <c r="AT93" s="2" t="str">
        <f t="shared" si="185"/>
        <v/>
      </c>
      <c r="AU93" s="2" t="str">
        <f t="shared" si="186"/>
        <v/>
      </c>
      <c r="AV93" s="2" t="str">
        <f t="shared" si="187"/>
        <v xml:space="preserve"> </v>
      </c>
      <c r="AW93" s="2" t="str">
        <f t="shared" si="220"/>
        <v xml:space="preserve"> </v>
      </c>
      <c r="AX93" s="2" t="str">
        <f t="shared" si="221"/>
        <v xml:space="preserve"> </v>
      </c>
      <c r="AY93" s="2" t="str">
        <f t="shared" si="222"/>
        <v xml:space="preserve"> </v>
      </c>
      <c r="AZ93" s="2"/>
      <c r="BA93" s="2" t="str">
        <f t="shared" si="188"/>
        <v/>
      </c>
      <c r="BB93" s="2" t="str">
        <f t="shared" si="189"/>
        <v/>
      </c>
      <c r="BC93" s="2" t="str">
        <f t="shared" si="190"/>
        <v/>
      </c>
      <c r="BD93" s="2" t="str">
        <f t="shared" si="191"/>
        <v/>
      </c>
      <c r="BH93" s="11" t="str">
        <f t="shared" si="237"/>
        <v/>
      </c>
      <c r="BI93" s="13" t="str">
        <f t="shared" si="238"/>
        <v/>
      </c>
      <c r="BJ93" s="4" t="str">
        <f t="shared" si="157"/>
        <v/>
      </c>
      <c r="BK93" s="4" t="str">
        <f t="shared" si="158"/>
        <v/>
      </c>
      <c r="BL93" s="4" t="str">
        <f t="shared" si="159"/>
        <v/>
      </c>
      <c r="BM93" s="7" t="str">
        <f t="shared" si="192"/>
        <v/>
      </c>
      <c r="BN93" s="7" t="str">
        <f t="shared" si="160"/>
        <v/>
      </c>
      <c r="BO93" s="7" t="str">
        <f t="shared" si="193"/>
        <v/>
      </c>
      <c r="BP93" s="7" t="str">
        <f t="shared" si="161"/>
        <v/>
      </c>
      <c r="BQ93" s="7" t="str">
        <f t="shared" si="162"/>
        <v/>
      </c>
      <c r="BR93" s="7" t="str">
        <f t="shared" si="163"/>
        <v/>
      </c>
      <c r="BS93" s="7" t="str">
        <f t="shared" si="194"/>
        <v/>
      </c>
      <c r="BT93" s="7" t="str">
        <f t="shared" si="195"/>
        <v/>
      </c>
      <c r="BU93" s="3" t="str">
        <f t="shared" si="164"/>
        <v/>
      </c>
      <c r="BV93" s="4" t="str">
        <f t="shared" si="165"/>
        <v/>
      </c>
      <c r="BW93" s="4" t="str">
        <f t="shared" si="166"/>
        <v/>
      </c>
      <c r="BX93" s="5" t="str">
        <f t="shared" si="167"/>
        <v/>
      </c>
      <c r="BY93" s="3" t="str">
        <f t="shared" si="168"/>
        <v/>
      </c>
      <c r="BZ93" s="5" t="str">
        <f t="shared" si="169"/>
        <v/>
      </c>
      <c r="CA93" s="7" t="str">
        <f t="shared" si="170"/>
        <v/>
      </c>
      <c r="CB93" s="7" t="str">
        <f t="shared" si="196"/>
        <v/>
      </c>
      <c r="CC93" s="7" t="str">
        <f t="shared" si="171"/>
        <v/>
      </c>
      <c r="CD93" s="7" t="str">
        <f t="shared" si="172"/>
        <v/>
      </c>
      <c r="CE93" s="7" t="str">
        <f t="shared" si="173"/>
        <v/>
      </c>
      <c r="CF93" s="7" t="str">
        <f t="shared" si="197"/>
        <v/>
      </c>
      <c r="CG93" s="7" t="str">
        <f t="shared" si="174"/>
        <v/>
      </c>
      <c r="CH93" s="7" t="str">
        <f t="shared" si="198"/>
        <v/>
      </c>
      <c r="CI93" s="4"/>
      <c r="CJ93" s="4" t="str">
        <f t="shared" si="175"/>
        <v/>
      </c>
      <c r="CK93" s="5" t="str">
        <f t="shared" si="176"/>
        <v/>
      </c>
      <c r="CL93" s="1" t="str">
        <f t="shared" si="203"/>
        <v/>
      </c>
      <c r="CM93" s="150" t="str">
        <f t="shared" si="204"/>
        <v/>
      </c>
      <c r="CN93" s="150" t="str">
        <f t="shared" si="205"/>
        <v/>
      </c>
      <c r="CO93" s="7" t="str">
        <f t="shared" si="206"/>
        <v/>
      </c>
      <c r="CP93" s="7"/>
      <c r="CQ93" s="7" t="str">
        <f t="shared" si="207"/>
        <v/>
      </c>
      <c r="CR93" s="7" t="str">
        <f t="shared" si="208"/>
        <v/>
      </c>
      <c r="CS93" s="7" t="str">
        <f t="shared" si="209"/>
        <v/>
      </c>
      <c r="CT93" s="7" t="str">
        <f t="shared" si="210"/>
        <v/>
      </c>
      <c r="CU93" s="7"/>
      <c r="CV93" s="7" t="str">
        <f t="shared" si="211"/>
        <v/>
      </c>
    </row>
    <row r="94" spans="1:100" ht="17.25" customHeight="1" x14ac:dyDescent="0.2">
      <c r="A94" s="8">
        <v>85</v>
      </c>
      <c r="B94" s="134"/>
      <c r="C94" s="41"/>
      <c r="D94" s="132"/>
      <c r="E94" s="39"/>
      <c r="F94" s="43"/>
      <c r="G94" s="132"/>
      <c r="H94" s="154"/>
      <c r="I94" s="16" t="str">
        <f t="shared" si="149"/>
        <v/>
      </c>
      <c r="J94" s="15" t="str">
        <f t="shared" si="150"/>
        <v/>
      </c>
      <c r="K94" s="15" t="str">
        <f>IF(BH94="1",COUNTIF(BH$10:BH94,"1"),"")</f>
        <v/>
      </c>
      <c r="L94" s="15" t="str">
        <f t="shared" si="151"/>
        <v/>
      </c>
      <c r="M94" s="15" t="str">
        <f t="shared" si="152"/>
        <v/>
      </c>
      <c r="N94" s="15" t="str">
        <f>IF(BI94="1",COUNTIF(BI$10:BI94,"1"),"")</f>
        <v/>
      </c>
      <c r="O94" s="15" t="str">
        <f t="shared" si="153"/>
        <v/>
      </c>
      <c r="P94" s="17" t="str">
        <f t="shared" si="154"/>
        <v/>
      </c>
      <c r="Q94" s="1"/>
      <c r="R94" s="242">
        <f t="shared" ref="R94:S94" ca="1" si="243">R70</f>
        <v>13</v>
      </c>
      <c r="S94" s="136">
        <f t="shared" ca="1" si="243"/>
        <v>0</v>
      </c>
      <c r="T94" s="136">
        <f t="shared" ca="1" si="218"/>
        <v>0</v>
      </c>
      <c r="U94" s="136">
        <f t="shared" ca="1" si="218"/>
        <v>0</v>
      </c>
      <c r="V94" s="136">
        <f t="shared" ca="1" si="218"/>
        <v>0</v>
      </c>
      <c r="W94" s="136">
        <f t="shared" ca="1" si="218"/>
        <v>0</v>
      </c>
      <c r="X94" s="243"/>
      <c r="Y94" s="242">
        <f t="shared" ref="Y94:AD94" ca="1" si="244">Y70</f>
        <v>13</v>
      </c>
      <c r="Z94" s="136">
        <f t="shared" ca="1" si="244"/>
        <v>0</v>
      </c>
      <c r="AA94" s="136">
        <f t="shared" ca="1" si="244"/>
        <v>0</v>
      </c>
      <c r="AB94" s="136">
        <f t="shared" ca="1" si="244"/>
        <v>0</v>
      </c>
      <c r="AC94" s="136">
        <f t="shared" ca="1" si="244"/>
        <v>0</v>
      </c>
      <c r="AD94" s="136">
        <f t="shared" ca="1" si="244"/>
        <v>0</v>
      </c>
      <c r="AE94" s="243"/>
      <c r="AH94" s="2" t="str">
        <f t="shared" si="214"/>
        <v/>
      </c>
      <c r="AI94" s="2" t="str">
        <f t="shared" si="215"/>
        <v/>
      </c>
      <c r="AJ94" s="2" t="str">
        <f t="shared" si="201"/>
        <v/>
      </c>
      <c r="AK94" s="2" t="str">
        <f t="shared" si="179"/>
        <v/>
      </c>
      <c r="AL94" s="2" t="str">
        <f t="shared" si="180"/>
        <v/>
      </c>
      <c r="AM94" s="2" t="str">
        <f t="shared" si="181"/>
        <v/>
      </c>
      <c r="AN94" s="2" t="str">
        <f t="shared" si="182"/>
        <v/>
      </c>
      <c r="AO94" s="2" t="str">
        <f t="shared" si="216"/>
        <v/>
      </c>
      <c r="AP94" s="2" t="str">
        <f t="shared" si="217"/>
        <v/>
      </c>
      <c r="AQ94" s="2" t="str">
        <f t="shared" si="202"/>
        <v/>
      </c>
      <c r="AR94" s="2" t="str">
        <f t="shared" si="183"/>
        <v/>
      </c>
      <c r="AS94" s="2" t="str">
        <f t="shared" si="184"/>
        <v/>
      </c>
      <c r="AT94" s="2" t="str">
        <f t="shared" si="185"/>
        <v/>
      </c>
      <c r="AU94" s="2" t="str">
        <f t="shared" si="186"/>
        <v/>
      </c>
      <c r="AV94" s="2" t="str">
        <f t="shared" si="187"/>
        <v xml:space="preserve"> </v>
      </c>
      <c r="AW94" s="2" t="str">
        <f t="shared" si="220"/>
        <v xml:space="preserve"> </v>
      </c>
      <c r="AX94" s="2" t="str">
        <f t="shared" si="221"/>
        <v xml:space="preserve"> </v>
      </c>
      <c r="AY94" s="2" t="str">
        <f t="shared" si="222"/>
        <v xml:space="preserve"> </v>
      </c>
      <c r="AZ94" s="2"/>
      <c r="BA94" s="2" t="str">
        <f t="shared" si="188"/>
        <v/>
      </c>
      <c r="BB94" s="2" t="str">
        <f t="shared" si="189"/>
        <v/>
      </c>
      <c r="BC94" s="2" t="str">
        <f t="shared" si="190"/>
        <v/>
      </c>
      <c r="BD94" s="2" t="str">
        <f t="shared" si="191"/>
        <v/>
      </c>
      <c r="BH94" s="11" t="str">
        <f t="shared" si="237"/>
        <v/>
      </c>
      <c r="BI94" s="13" t="str">
        <f t="shared" si="238"/>
        <v/>
      </c>
      <c r="BJ94" s="4" t="str">
        <f t="shared" si="157"/>
        <v/>
      </c>
      <c r="BK94" s="4" t="str">
        <f t="shared" si="158"/>
        <v/>
      </c>
      <c r="BL94" s="4" t="str">
        <f t="shared" si="159"/>
        <v/>
      </c>
      <c r="BM94" s="7" t="str">
        <f t="shared" si="192"/>
        <v/>
      </c>
      <c r="BN94" s="7" t="str">
        <f t="shared" si="160"/>
        <v/>
      </c>
      <c r="BO94" s="7" t="str">
        <f t="shared" si="193"/>
        <v/>
      </c>
      <c r="BP94" s="7" t="str">
        <f t="shared" si="161"/>
        <v/>
      </c>
      <c r="BQ94" s="7" t="str">
        <f t="shared" si="162"/>
        <v/>
      </c>
      <c r="BR94" s="7" t="str">
        <f t="shared" si="163"/>
        <v/>
      </c>
      <c r="BS94" s="7" t="str">
        <f t="shared" si="194"/>
        <v/>
      </c>
      <c r="BT94" s="7" t="str">
        <f t="shared" si="195"/>
        <v/>
      </c>
      <c r="BU94" s="3" t="str">
        <f t="shared" si="164"/>
        <v/>
      </c>
      <c r="BV94" s="4" t="str">
        <f t="shared" si="165"/>
        <v/>
      </c>
      <c r="BW94" s="4" t="str">
        <f t="shared" si="166"/>
        <v/>
      </c>
      <c r="BX94" s="5" t="str">
        <f t="shared" si="167"/>
        <v/>
      </c>
      <c r="BY94" s="3" t="str">
        <f t="shared" si="168"/>
        <v/>
      </c>
      <c r="BZ94" s="5" t="str">
        <f t="shared" si="169"/>
        <v/>
      </c>
      <c r="CA94" s="7" t="str">
        <f t="shared" si="170"/>
        <v/>
      </c>
      <c r="CB94" s="7" t="str">
        <f t="shared" si="196"/>
        <v/>
      </c>
      <c r="CC94" s="7" t="str">
        <f t="shared" si="171"/>
        <v/>
      </c>
      <c r="CD94" s="7" t="str">
        <f t="shared" si="172"/>
        <v/>
      </c>
      <c r="CE94" s="7" t="str">
        <f t="shared" si="173"/>
        <v/>
      </c>
      <c r="CF94" s="7" t="str">
        <f t="shared" si="197"/>
        <v/>
      </c>
      <c r="CG94" s="7" t="str">
        <f t="shared" si="174"/>
        <v/>
      </c>
      <c r="CH94" s="7" t="str">
        <f t="shared" si="198"/>
        <v/>
      </c>
      <c r="CI94" s="4"/>
      <c r="CJ94" s="4" t="str">
        <f t="shared" si="175"/>
        <v/>
      </c>
      <c r="CK94" s="5" t="str">
        <f t="shared" si="176"/>
        <v/>
      </c>
      <c r="CL94" s="1" t="str">
        <f t="shared" si="203"/>
        <v/>
      </c>
      <c r="CM94" s="150" t="str">
        <f t="shared" si="204"/>
        <v/>
      </c>
      <c r="CN94" s="150" t="str">
        <f t="shared" si="205"/>
        <v/>
      </c>
      <c r="CO94" s="7" t="str">
        <f t="shared" si="206"/>
        <v/>
      </c>
      <c r="CP94" s="7"/>
      <c r="CQ94" s="7" t="str">
        <f t="shared" si="207"/>
        <v/>
      </c>
      <c r="CR94" s="7" t="str">
        <f t="shared" si="208"/>
        <v/>
      </c>
      <c r="CS94" s="7" t="str">
        <f t="shared" si="209"/>
        <v/>
      </c>
      <c r="CT94" s="7" t="str">
        <f t="shared" si="210"/>
        <v/>
      </c>
      <c r="CU94" s="7"/>
      <c r="CV94" s="7" t="str">
        <f t="shared" si="211"/>
        <v/>
      </c>
    </row>
    <row r="95" spans="1:100" ht="17.25" customHeight="1" x14ac:dyDescent="0.2">
      <c r="A95" s="8">
        <v>86</v>
      </c>
      <c r="B95" s="134"/>
      <c r="C95" s="41"/>
      <c r="D95" s="132"/>
      <c r="E95" s="39"/>
      <c r="F95" s="43"/>
      <c r="G95" s="132"/>
      <c r="H95" s="154"/>
      <c r="I95" s="16" t="str">
        <f t="shared" si="149"/>
        <v/>
      </c>
      <c r="J95" s="15" t="str">
        <f t="shared" si="150"/>
        <v/>
      </c>
      <c r="K95" s="15" t="str">
        <f>IF(BH95="1",COUNTIF(BH$10:BH95,"1"),"")</f>
        <v/>
      </c>
      <c r="L95" s="15" t="str">
        <f t="shared" si="151"/>
        <v/>
      </c>
      <c r="M95" s="15" t="str">
        <f t="shared" si="152"/>
        <v/>
      </c>
      <c r="N95" s="15" t="str">
        <f>IF(BI95="1",COUNTIF(BI$10:BI95,"1"),"")</f>
        <v/>
      </c>
      <c r="O95" s="15" t="str">
        <f t="shared" si="153"/>
        <v/>
      </c>
      <c r="P95" s="17" t="str">
        <f t="shared" si="154"/>
        <v/>
      </c>
      <c r="Q95" s="1"/>
      <c r="R95" s="242">
        <f t="shared" ref="R95:S95" ca="1" si="245">R71</f>
        <v>14</v>
      </c>
      <c r="S95" s="136">
        <f t="shared" ca="1" si="245"/>
        <v>0</v>
      </c>
      <c r="T95" s="136">
        <f t="shared" ca="1" si="218"/>
        <v>0</v>
      </c>
      <c r="U95" s="136">
        <f t="shared" ca="1" si="218"/>
        <v>0</v>
      </c>
      <c r="V95" s="136">
        <f t="shared" ca="1" si="218"/>
        <v>0</v>
      </c>
      <c r="W95" s="136">
        <f t="shared" ca="1" si="218"/>
        <v>0</v>
      </c>
      <c r="X95" s="243"/>
      <c r="Y95" s="242">
        <f t="shared" ref="Y95:AD95" ca="1" si="246">Y71</f>
        <v>14</v>
      </c>
      <c r="Z95" s="136">
        <f t="shared" ca="1" si="246"/>
        <v>0</v>
      </c>
      <c r="AA95" s="136">
        <f t="shared" ca="1" si="246"/>
        <v>0</v>
      </c>
      <c r="AB95" s="136">
        <f t="shared" ca="1" si="246"/>
        <v>0</v>
      </c>
      <c r="AC95" s="136">
        <f t="shared" ca="1" si="246"/>
        <v>0</v>
      </c>
      <c r="AD95" s="136">
        <f t="shared" ca="1" si="246"/>
        <v>0</v>
      </c>
      <c r="AE95" s="243"/>
      <c r="AH95" s="2" t="str">
        <f t="shared" si="214"/>
        <v/>
      </c>
      <c r="AI95" s="2" t="str">
        <f t="shared" si="215"/>
        <v/>
      </c>
      <c r="AJ95" s="2" t="str">
        <f t="shared" si="201"/>
        <v/>
      </c>
      <c r="AK95" s="2" t="str">
        <f t="shared" si="179"/>
        <v/>
      </c>
      <c r="AL95" s="2" t="str">
        <f t="shared" si="180"/>
        <v/>
      </c>
      <c r="AM95" s="2" t="str">
        <f t="shared" si="181"/>
        <v/>
      </c>
      <c r="AN95" s="2" t="str">
        <f t="shared" si="182"/>
        <v/>
      </c>
      <c r="AO95" s="2" t="str">
        <f t="shared" si="216"/>
        <v/>
      </c>
      <c r="AP95" s="2" t="str">
        <f t="shared" si="217"/>
        <v/>
      </c>
      <c r="AQ95" s="2" t="str">
        <f t="shared" si="202"/>
        <v/>
      </c>
      <c r="AR95" s="2" t="str">
        <f t="shared" si="183"/>
        <v/>
      </c>
      <c r="AS95" s="2" t="str">
        <f t="shared" si="184"/>
        <v/>
      </c>
      <c r="AT95" s="2" t="str">
        <f t="shared" si="185"/>
        <v/>
      </c>
      <c r="AU95" s="2" t="str">
        <f t="shared" si="186"/>
        <v/>
      </c>
      <c r="AV95" s="2" t="str">
        <f t="shared" si="187"/>
        <v xml:space="preserve"> </v>
      </c>
      <c r="AW95" s="2" t="str">
        <f t="shared" si="220"/>
        <v xml:space="preserve"> </v>
      </c>
      <c r="AX95" s="2" t="str">
        <f t="shared" si="221"/>
        <v xml:space="preserve"> </v>
      </c>
      <c r="AY95" s="2" t="str">
        <f t="shared" si="222"/>
        <v xml:space="preserve"> </v>
      </c>
      <c r="AZ95" s="2"/>
      <c r="BA95" s="2" t="str">
        <f t="shared" si="188"/>
        <v/>
      </c>
      <c r="BB95" s="2" t="str">
        <f t="shared" si="189"/>
        <v/>
      </c>
      <c r="BC95" s="2" t="str">
        <f t="shared" si="190"/>
        <v/>
      </c>
      <c r="BD95" s="2" t="str">
        <f t="shared" si="191"/>
        <v/>
      </c>
      <c r="BE95" s="2"/>
      <c r="BH95" s="11" t="str">
        <f t="shared" si="237"/>
        <v/>
      </c>
      <c r="BI95" s="13" t="str">
        <f t="shared" si="238"/>
        <v/>
      </c>
      <c r="BJ95" s="4" t="str">
        <f t="shared" si="157"/>
        <v/>
      </c>
      <c r="BK95" s="4" t="str">
        <f t="shared" si="158"/>
        <v/>
      </c>
      <c r="BL95" s="4" t="str">
        <f t="shared" si="159"/>
        <v/>
      </c>
      <c r="BM95" s="7" t="str">
        <f t="shared" si="192"/>
        <v/>
      </c>
      <c r="BN95" s="7" t="str">
        <f t="shared" si="160"/>
        <v/>
      </c>
      <c r="BO95" s="7" t="str">
        <f t="shared" si="193"/>
        <v/>
      </c>
      <c r="BP95" s="7" t="str">
        <f t="shared" si="161"/>
        <v/>
      </c>
      <c r="BQ95" s="7" t="str">
        <f t="shared" si="162"/>
        <v/>
      </c>
      <c r="BR95" s="7" t="str">
        <f t="shared" si="163"/>
        <v/>
      </c>
      <c r="BS95" s="7" t="str">
        <f t="shared" si="194"/>
        <v/>
      </c>
      <c r="BT95" s="7" t="str">
        <f t="shared" si="195"/>
        <v/>
      </c>
      <c r="BU95" s="3" t="str">
        <f t="shared" si="164"/>
        <v/>
      </c>
      <c r="BV95" s="4" t="str">
        <f t="shared" si="165"/>
        <v/>
      </c>
      <c r="BW95" s="4" t="str">
        <f t="shared" si="166"/>
        <v/>
      </c>
      <c r="BX95" s="5" t="str">
        <f t="shared" si="167"/>
        <v/>
      </c>
      <c r="BY95" s="3" t="str">
        <f t="shared" si="168"/>
        <v/>
      </c>
      <c r="BZ95" s="5" t="str">
        <f t="shared" si="169"/>
        <v/>
      </c>
      <c r="CA95" s="7" t="str">
        <f t="shared" si="170"/>
        <v/>
      </c>
      <c r="CB95" s="7" t="str">
        <f t="shared" si="196"/>
        <v/>
      </c>
      <c r="CC95" s="7" t="str">
        <f t="shared" si="171"/>
        <v/>
      </c>
      <c r="CD95" s="7" t="str">
        <f t="shared" si="172"/>
        <v/>
      </c>
      <c r="CE95" s="7" t="str">
        <f t="shared" si="173"/>
        <v/>
      </c>
      <c r="CF95" s="7" t="str">
        <f t="shared" si="197"/>
        <v/>
      </c>
      <c r="CG95" s="7" t="str">
        <f t="shared" si="174"/>
        <v/>
      </c>
      <c r="CH95" s="7" t="str">
        <f t="shared" si="198"/>
        <v/>
      </c>
      <c r="CI95" s="4"/>
      <c r="CJ95" s="4" t="str">
        <f t="shared" si="175"/>
        <v/>
      </c>
      <c r="CK95" s="5" t="str">
        <f t="shared" si="176"/>
        <v/>
      </c>
      <c r="CL95" s="1" t="str">
        <f t="shared" si="203"/>
        <v/>
      </c>
      <c r="CM95" s="150" t="str">
        <f t="shared" si="204"/>
        <v/>
      </c>
      <c r="CN95" s="150" t="str">
        <f t="shared" si="205"/>
        <v/>
      </c>
      <c r="CO95" s="7" t="str">
        <f t="shared" si="206"/>
        <v/>
      </c>
      <c r="CP95" s="7"/>
      <c r="CQ95" s="7" t="str">
        <f t="shared" si="207"/>
        <v/>
      </c>
      <c r="CR95" s="7" t="str">
        <f t="shared" si="208"/>
        <v/>
      </c>
      <c r="CS95" s="7" t="str">
        <f t="shared" si="209"/>
        <v/>
      </c>
      <c r="CT95" s="7" t="str">
        <f t="shared" si="210"/>
        <v/>
      </c>
      <c r="CU95" s="7"/>
      <c r="CV95" s="7" t="str">
        <f t="shared" si="211"/>
        <v/>
      </c>
    </row>
    <row r="96" spans="1:100" ht="17.25" customHeight="1" x14ac:dyDescent="0.2">
      <c r="A96" s="8">
        <v>87</v>
      </c>
      <c r="B96" s="134"/>
      <c r="C96" s="41"/>
      <c r="D96" s="132"/>
      <c r="E96" s="39"/>
      <c r="F96" s="43"/>
      <c r="G96" s="132"/>
      <c r="H96" s="154"/>
      <c r="I96" s="16" t="str">
        <f t="shared" si="149"/>
        <v/>
      </c>
      <c r="J96" s="15" t="str">
        <f t="shared" si="150"/>
        <v/>
      </c>
      <c r="K96" s="15" t="str">
        <f>IF(BH96="1",COUNTIF(BH$10:BH96,"1"),"")</f>
        <v/>
      </c>
      <c r="L96" s="15" t="str">
        <f t="shared" si="151"/>
        <v/>
      </c>
      <c r="M96" s="15" t="str">
        <f t="shared" si="152"/>
        <v/>
      </c>
      <c r="N96" s="15" t="str">
        <f>IF(BI96="1",COUNTIF(BI$10:BI96,"1"),"")</f>
        <v/>
      </c>
      <c r="O96" s="15" t="str">
        <f t="shared" si="153"/>
        <v/>
      </c>
      <c r="P96" s="17" t="str">
        <f t="shared" si="154"/>
        <v/>
      </c>
      <c r="Q96" s="1"/>
      <c r="R96" s="242">
        <f t="shared" ref="R96:S96" ca="1" si="247">R72</f>
        <v>15</v>
      </c>
      <c r="S96" s="136">
        <f t="shared" ca="1" si="247"/>
        <v>0</v>
      </c>
      <c r="T96" s="136">
        <f t="shared" ca="1" si="218"/>
        <v>0</v>
      </c>
      <c r="U96" s="136">
        <f t="shared" ca="1" si="218"/>
        <v>0</v>
      </c>
      <c r="V96" s="136">
        <f t="shared" ca="1" si="218"/>
        <v>0</v>
      </c>
      <c r="W96" s="136">
        <f t="shared" ca="1" si="218"/>
        <v>0</v>
      </c>
      <c r="X96" s="243"/>
      <c r="Y96" s="242">
        <f t="shared" ref="Y96:AD96" ca="1" si="248">Y72</f>
        <v>15</v>
      </c>
      <c r="Z96" s="136">
        <f t="shared" ca="1" si="248"/>
        <v>0</v>
      </c>
      <c r="AA96" s="136">
        <f t="shared" ca="1" si="248"/>
        <v>0</v>
      </c>
      <c r="AB96" s="136">
        <f t="shared" ca="1" si="248"/>
        <v>0</v>
      </c>
      <c r="AC96" s="136">
        <f t="shared" ca="1" si="248"/>
        <v>0</v>
      </c>
      <c r="AD96" s="136">
        <f t="shared" ca="1" si="248"/>
        <v>0</v>
      </c>
      <c r="AE96" s="243"/>
      <c r="AH96" s="2" t="str">
        <f t="shared" si="214"/>
        <v/>
      </c>
      <c r="AI96" s="2" t="str">
        <f t="shared" si="215"/>
        <v/>
      </c>
      <c r="AJ96" s="2" t="str">
        <f t="shared" si="201"/>
        <v/>
      </c>
      <c r="AK96" s="2" t="str">
        <f t="shared" si="179"/>
        <v/>
      </c>
      <c r="AL96" s="2" t="str">
        <f t="shared" si="180"/>
        <v/>
      </c>
      <c r="AM96" s="2" t="str">
        <f t="shared" si="181"/>
        <v/>
      </c>
      <c r="AN96" s="2" t="str">
        <f t="shared" si="182"/>
        <v/>
      </c>
      <c r="AO96" s="2" t="str">
        <f t="shared" si="216"/>
        <v/>
      </c>
      <c r="AP96" s="2" t="str">
        <f t="shared" si="217"/>
        <v/>
      </c>
      <c r="AQ96" s="2" t="str">
        <f t="shared" si="202"/>
        <v/>
      </c>
      <c r="AR96" s="2" t="str">
        <f t="shared" si="183"/>
        <v/>
      </c>
      <c r="AS96" s="2" t="str">
        <f t="shared" si="184"/>
        <v/>
      </c>
      <c r="AT96" s="2" t="str">
        <f t="shared" si="185"/>
        <v/>
      </c>
      <c r="AU96" s="2" t="str">
        <f t="shared" si="186"/>
        <v/>
      </c>
      <c r="AV96" s="2" t="str">
        <f t="shared" si="187"/>
        <v xml:space="preserve"> </v>
      </c>
      <c r="AW96" s="2" t="str">
        <f t="shared" si="220"/>
        <v xml:space="preserve"> </v>
      </c>
      <c r="AX96" s="2" t="str">
        <f t="shared" si="221"/>
        <v xml:space="preserve"> </v>
      </c>
      <c r="AY96" s="2" t="str">
        <f t="shared" si="222"/>
        <v xml:space="preserve"> </v>
      </c>
      <c r="AZ96" s="2"/>
      <c r="BA96" s="2" t="str">
        <f t="shared" si="188"/>
        <v/>
      </c>
      <c r="BB96" s="2" t="str">
        <f t="shared" si="189"/>
        <v/>
      </c>
      <c r="BC96" s="2" t="str">
        <f t="shared" si="190"/>
        <v/>
      </c>
      <c r="BD96" s="2" t="str">
        <f t="shared" si="191"/>
        <v/>
      </c>
      <c r="BH96" s="11" t="str">
        <f t="shared" si="237"/>
        <v/>
      </c>
      <c r="BI96" s="13" t="str">
        <f t="shared" si="238"/>
        <v/>
      </c>
      <c r="BJ96" s="4" t="str">
        <f t="shared" si="157"/>
        <v/>
      </c>
      <c r="BK96" s="4" t="str">
        <f t="shared" si="158"/>
        <v/>
      </c>
      <c r="BL96" s="4" t="str">
        <f t="shared" si="159"/>
        <v/>
      </c>
      <c r="BM96" s="7" t="str">
        <f t="shared" si="192"/>
        <v/>
      </c>
      <c r="BN96" s="7" t="str">
        <f t="shared" si="160"/>
        <v/>
      </c>
      <c r="BO96" s="7" t="str">
        <f t="shared" si="193"/>
        <v/>
      </c>
      <c r="BP96" s="7" t="str">
        <f t="shared" si="161"/>
        <v/>
      </c>
      <c r="BQ96" s="7" t="str">
        <f t="shared" si="162"/>
        <v/>
      </c>
      <c r="BR96" s="7" t="str">
        <f t="shared" si="163"/>
        <v/>
      </c>
      <c r="BS96" s="7" t="str">
        <f t="shared" si="194"/>
        <v/>
      </c>
      <c r="BT96" s="7" t="str">
        <f t="shared" si="195"/>
        <v/>
      </c>
      <c r="BU96" s="3" t="str">
        <f t="shared" si="164"/>
        <v/>
      </c>
      <c r="BV96" s="4" t="str">
        <f t="shared" si="165"/>
        <v/>
      </c>
      <c r="BW96" s="4" t="str">
        <f t="shared" si="166"/>
        <v/>
      </c>
      <c r="BX96" s="5" t="str">
        <f t="shared" si="167"/>
        <v/>
      </c>
      <c r="BY96" s="3" t="str">
        <f t="shared" si="168"/>
        <v/>
      </c>
      <c r="BZ96" s="5" t="str">
        <f t="shared" si="169"/>
        <v/>
      </c>
      <c r="CA96" s="7" t="str">
        <f t="shared" si="170"/>
        <v/>
      </c>
      <c r="CB96" s="7" t="str">
        <f t="shared" si="196"/>
        <v/>
      </c>
      <c r="CC96" s="7" t="str">
        <f t="shared" si="171"/>
        <v/>
      </c>
      <c r="CD96" s="7" t="str">
        <f t="shared" si="172"/>
        <v/>
      </c>
      <c r="CE96" s="7" t="str">
        <f t="shared" si="173"/>
        <v/>
      </c>
      <c r="CF96" s="7" t="str">
        <f t="shared" si="197"/>
        <v/>
      </c>
      <c r="CG96" s="7" t="str">
        <f t="shared" si="174"/>
        <v/>
      </c>
      <c r="CH96" s="7" t="str">
        <f t="shared" si="198"/>
        <v/>
      </c>
      <c r="CI96" s="4"/>
      <c r="CJ96" s="4" t="str">
        <f t="shared" si="175"/>
        <v/>
      </c>
      <c r="CK96" s="5" t="str">
        <f t="shared" si="176"/>
        <v/>
      </c>
      <c r="CL96" s="1" t="str">
        <f t="shared" si="203"/>
        <v/>
      </c>
      <c r="CM96" s="150" t="str">
        <f t="shared" si="204"/>
        <v/>
      </c>
      <c r="CN96" s="150" t="str">
        <f t="shared" si="205"/>
        <v/>
      </c>
      <c r="CO96" s="7" t="str">
        <f t="shared" si="206"/>
        <v/>
      </c>
      <c r="CP96" s="7"/>
      <c r="CQ96" s="7" t="str">
        <f t="shared" si="207"/>
        <v/>
      </c>
      <c r="CR96" s="7" t="str">
        <f t="shared" si="208"/>
        <v/>
      </c>
      <c r="CS96" s="7" t="str">
        <f t="shared" si="209"/>
        <v/>
      </c>
      <c r="CT96" s="7" t="str">
        <f t="shared" si="210"/>
        <v/>
      </c>
      <c r="CU96" s="7"/>
      <c r="CV96" s="7" t="str">
        <f t="shared" si="211"/>
        <v/>
      </c>
    </row>
    <row r="97" spans="1:100" ht="17.25" customHeight="1" x14ac:dyDescent="0.2">
      <c r="A97" s="8">
        <v>88</v>
      </c>
      <c r="B97" s="134"/>
      <c r="C97" s="41"/>
      <c r="D97" s="132"/>
      <c r="E97" s="39"/>
      <c r="F97" s="43"/>
      <c r="G97" s="132"/>
      <c r="H97" s="154"/>
      <c r="I97" s="16" t="str">
        <f t="shared" si="149"/>
        <v/>
      </c>
      <c r="J97" s="15" t="str">
        <f t="shared" si="150"/>
        <v/>
      </c>
      <c r="K97" s="15" t="str">
        <f>IF(BH97="1",COUNTIF(BH$10:BH97,"1"),"")</f>
        <v/>
      </c>
      <c r="L97" s="15" t="str">
        <f t="shared" si="151"/>
        <v/>
      </c>
      <c r="M97" s="15" t="str">
        <f t="shared" si="152"/>
        <v/>
      </c>
      <c r="N97" s="15" t="str">
        <f>IF(BI97="1",COUNTIF(BI$10:BI97,"1"),"")</f>
        <v/>
      </c>
      <c r="O97" s="15" t="str">
        <f t="shared" si="153"/>
        <v/>
      </c>
      <c r="P97" s="17" t="str">
        <f t="shared" si="154"/>
        <v/>
      </c>
      <c r="Q97" s="1"/>
      <c r="R97" s="242">
        <f t="shared" ref="R97:S97" ca="1" si="249">R73</f>
        <v>16</v>
      </c>
      <c r="S97" s="136">
        <f t="shared" ca="1" si="249"/>
        <v>0</v>
      </c>
      <c r="T97" s="136">
        <f t="shared" ca="1" si="218"/>
        <v>0</v>
      </c>
      <c r="U97" s="136">
        <f t="shared" ca="1" si="218"/>
        <v>0</v>
      </c>
      <c r="V97" s="136">
        <f t="shared" ca="1" si="218"/>
        <v>0</v>
      </c>
      <c r="W97" s="136">
        <f t="shared" ca="1" si="218"/>
        <v>0</v>
      </c>
      <c r="X97" s="243"/>
      <c r="Y97" s="242">
        <f t="shared" ref="Y97:AD97" ca="1" si="250">Y73</f>
        <v>16</v>
      </c>
      <c r="Z97" s="136">
        <f t="shared" ca="1" si="250"/>
        <v>0</v>
      </c>
      <c r="AA97" s="136">
        <f t="shared" ca="1" si="250"/>
        <v>0</v>
      </c>
      <c r="AB97" s="136">
        <f t="shared" ca="1" si="250"/>
        <v>0</v>
      </c>
      <c r="AC97" s="136">
        <f t="shared" ca="1" si="250"/>
        <v>0</v>
      </c>
      <c r="AD97" s="136">
        <f t="shared" ca="1" si="250"/>
        <v>0</v>
      </c>
      <c r="AE97" s="243"/>
      <c r="AH97" s="2" t="str">
        <f t="shared" si="214"/>
        <v/>
      </c>
      <c r="AI97" s="2" t="str">
        <f t="shared" si="215"/>
        <v/>
      </c>
      <c r="AJ97" s="2" t="str">
        <f t="shared" si="201"/>
        <v/>
      </c>
      <c r="AK97" s="2" t="str">
        <f t="shared" si="179"/>
        <v/>
      </c>
      <c r="AL97" s="2" t="str">
        <f t="shared" si="180"/>
        <v/>
      </c>
      <c r="AM97" s="2" t="str">
        <f t="shared" si="181"/>
        <v/>
      </c>
      <c r="AN97" s="2" t="str">
        <f t="shared" si="182"/>
        <v/>
      </c>
      <c r="AO97" s="2" t="str">
        <f t="shared" si="216"/>
        <v/>
      </c>
      <c r="AP97" s="2" t="str">
        <f t="shared" si="217"/>
        <v/>
      </c>
      <c r="AQ97" s="2" t="str">
        <f t="shared" si="202"/>
        <v/>
      </c>
      <c r="AR97" s="2" t="str">
        <f t="shared" si="183"/>
        <v/>
      </c>
      <c r="AS97" s="2" t="str">
        <f t="shared" si="184"/>
        <v/>
      </c>
      <c r="AT97" s="2" t="str">
        <f t="shared" si="185"/>
        <v/>
      </c>
      <c r="AU97" s="2" t="str">
        <f t="shared" si="186"/>
        <v/>
      </c>
      <c r="AV97" s="2" t="str">
        <f t="shared" si="187"/>
        <v xml:space="preserve"> </v>
      </c>
      <c r="AW97" s="2" t="str">
        <f t="shared" si="220"/>
        <v xml:space="preserve"> </v>
      </c>
      <c r="AX97" s="2" t="str">
        <f t="shared" si="221"/>
        <v xml:space="preserve"> </v>
      </c>
      <c r="AY97" s="2" t="str">
        <f t="shared" si="222"/>
        <v xml:space="preserve"> </v>
      </c>
      <c r="AZ97" s="2"/>
      <c r="BA97" s="2" t="str">
        <f t="shared" si="188"/>
        <v/>
      </c>
      <c r="BB97" s="2" t="str">
        <f t="shared" si="189"/>
        <v/>
      </c>
      <c r="BC97" s="2" t="str">
        <f t="shared" si="190"/>
        <v/>
      </c>
      <c r="BD97" s="2" t="str">
        <f t="shared" si="191"/>
        <v/>
      </c>
      <c r="BH97" s="11" t="str">
        <f t="shared" si="237"/>
        <v/>
      </c>
      <c r="BI97" s="13" t="str">
        <f t="shared" si="238"/>
        <v/>
      </c>
      <c r="BJ97" s="4" t="str">
        <f t="shared" si="157"/>
        <v/>
      </c>
      <c r="BK97" s="4" t="str">
        <f t="shared" si="158"/>
        <v/>
      </c>
      <c r="BL97" s="4" t="str">
        <f t="shared" si="159"/>
        <v/>
      </c>
      <c r="BM97" s="7" t="str">
        <f t="shared" si="192"/>
        <v/>
      </c>
      <c r="BN97" s="7" t="str">
        <f t="shared" si="160"/>
        <v/>
      </c>
      <c r="BO97" s="7" t="str">
        <f t="shared" si="193"/>
        <v/>
      </c>
      <c r="BP97" s="7" t="str">
        <f t="shared" si="161"/>
        <v/>
      </c>
      <c r="BQ97" s="7" t="str">
        <f t="shared" si="162"/>
        <v/>
      </c>
      <c r="BR97" s="7" t="str">
        <f t="shared" si="163"/>
        <v/>
      </c>
      <c r="BS97" s="7" t="str">
        <f t="shared" si="194"/>
        <v/>
      </c>
      <c r="BT97" s="7" t="str">
        <f t="shared" si="195"/>
        <v/>
      </c>
      <c r="BU97" s="3" t="str">
        <f t="shared" si="164"/>
        <v/>
      </c>
      <c r="BV97" s="4" t="str">
        <f t="shared" si="165"/>
        <v/>
      </c>
      <c r="BW97" s="4" t="str">
        <f t="shared" si="166"/>
        <v/>
      </c>
      <c r="BX97" s="5" t="str">
        <f t="shared" si="167"/>
        <v/>
      </c>
      <c r="BY97" s="3" t="str">
        <f t="shared" si="168"/>
        <v/>
      </c>
      <c r="BZ97" s="5" t="str">
        <f t="shared" si="169"/>
        <v/>
      </c>
      <c r="CA97" s="7" t="str">
        <f t="shared" si="170"/>
        <v/>
      </c>
      <c r="CB97" s="7" t="str">
        <f t="shared" si="196"/>
        <v/>
      </c>
      <c r="CC97" s="7" t="str">
        <f t="shared" si="171"/>
        <v/>
      </c>
      <c r="CD97" s="7" t="str">
        <f t="shared" si="172"/>
        <v/>
      </c>
      <c r="CE97" s="7" t="str">
        <f t="shared" si="173"/>
        <v/>
      </c>
      <c r="CF97" s="7" t="str">
        <f t="shared" si="197"/>
        <v/>
      </c>
      <c r="CG97" s="7" t="str">
        <f t="shared" si="174"/>
        <v/>
      </c>
      <c r="CH97" s="7" t="str">
        <f t="shared" si="198"/>
        <v/>
      </c>
      <c r="CI97" s="4"/>
      <c r="CJ97" s="4" t="str">
        <f t="shared" si="175"/>
        <v/>
      </c>
      <c r="CK97" s="5" t="str">
        <f t="shared" si="176"/>
        <v/>
      </c>
      <c r="CL97" s="1" t="str">
        <f t="shared" si="203"/>
        <v/>
      </c>
      <c r="CM97" s="150" t="str">
        <f t="shared" si="204"/>
        <v/>
      </c>
      <c r="CN97" s="150" t="str">
        <f t="shared" si="205"/>
        <v/>
      </c>
      <c r="CO97" s="7" t="str">
        <f t="shared" si="206"/>
        <v/>
      </c>
      <c r="CP97" s="7"/>
      <c r="CQ97" s="7" t="str">
        <f t="shared" si="207"/>
        <v/>
      </c>
      <c r="CR97" s="7" t="str">
        <f t="shared" si="208"/>
        <v/>
      </c>
      <c r="CS97" s="7" t="str">
        <f t="shared" si="209"/>
        <v/>
      </c>
      <c r="CT97" s="7" t="str">
        <f t="shared" si="210"/>
        <v/>
      </c>
      <c r="CU97" s="7"/>
      <c r="CV97" s="7" t="str">
        <f t="shared" si="211"/>
        <v/>
      </c>
    </row>
    <row r="98" spans="1:100" ht="17.25" customHeight="1" x14ac:dyDescent="0.2">
      <c r="A98" s="8">
        <v>89</v>
      </c>
      <c r="B98" s="134"/>
      <c r="C98" s="41"/>
      <c r="D98" s="132"/>
      <c r="E98" s="39"/>
      <c r="F98" s="43"/>
      <c r="G98" s="132"/>
      <c r="H98" s="154"/>
      <c r="I98" s="16" t="str">
        <f t="shared" si="149"/>
        <v/>
      </c>
      <c r="J98" s="15" t="str">
        <f t="shared" si="150"/>
        <v/>
      </c>
      <c r="K98" s="15" t="str">
        <f>IF(BH98="1",COUNTIF(BH$10:BH98,"1"),"")</f>
        <v/>
      </c>
      <c r="L98" s="15" t="str">
        <f t="shared" si="151"/>
        <v/>
      </c>
      <c r="M98" s="15" t="str">
        <f t="shared" si="152"/>
        <v/>
      </c>
      <c r="N98" s="15" t="str">
        <f>IF(BI98="1",COUNTIF(BI$10:BI98,"1"),"")</f>
        <v/>
      </c>
      <c r="O98" s="15" t="str">
        <f t="shared" si="153"/>
        <v/>
      </c>
      <c r="P98" s="17" t="str">
        <f t="shared" si="154"/>
        <v/>
      </c>
      <c r="Q98" s="1"/>
      <c r="R98" s="251" t="str">
        <f t="shared" ref="R98:W98" si="251">R74</f>
        <v>A</v>
      </c>
      <c r="S98" s="437">
        <f t="shared" ca="1" si="251"/>
        <v>0</v>
      </c>
      <c r="T98" s="136">
        <f t="shared" si="251"/>
        <v>0</v>
      </c>
      <c r="U98" s="136">
        <f t="shared" si="251"/>
        <v>0</v>
      </c>
      <c r="V98" s="136">
        <f t="shared" si="251"/>
        <v>0</v>
      </c>
      <c r="W98" s="136">
        <f t="shared" si="251"/>
        <v>0</v>
      </c>
      <c r="X98" s="243"/>
      <c r="Y98" s="251" t="str">
        <f t="shared" ref="Y98:AD98" si="252">Y74</f>
        <v>A</v>
      </c>
      <c r="Z98" s="437">
        <f t="shared" ca="1" si="252"/>
        <v>0</v>
      </c>
      <c r="AA98" s="136">
        <f t="shared" si="252"/>
        <v>0</v>
      </c>
      <c r="AB98" s="136">
        <f t="shared" si="252"/>
        <v>0</v>
      </c>
      <c r="AC98" s="136">
        <f t="shared" si="252"/>
        <v>0</v>
      </c>
      <c r="AD98" s="136">
        <f t="shared" si="252"/>
        <v>0</v>
      </c>
      <c r="AE98" s="243"/>
      <c r="AH98" s="2" t="str">
        <f t="shared" si="214"/>
        <v/>
      </c>
      <c r="AI98" s="2" t="str">
        <f t="shared" si="215"/>
        <v/>
      </c>
      <c r="AJ98" s="2" t="str">
        <f t="shared" si="201"/>
        <v/>
      </c>
      <c r="AK98" s="2" t="str">
        <f t="shared" si="179"/>
        <v/>
      </c>
      <c r="AL98" s="2" t="str">
        <f t="shared" si="180"/>
        <v/>
      </c>
      <c r="AM98" s="2" t="str">
        <f t="shared" si="181"/>
        <v/>
      </c>
      <c r="AN98" s="2" t="str">
        <f t="shared" si="182"/>
        <v/>
      </c>
      <c r="AO98" s="2" t="str">
        <f t="shared" si="216"/>
        <v/>
      </c>
      <c r="AP98" s="2" t="str">
        <f t="shared" si="217"/>
        <v/>
      </c>
      <c r="AQ98" s="2" t="str">
        <f t="shared" si="202"/>
        <v/>
      </c>
      <c r="AR98" s="2" t="str">
        <f t="shared" si="183"/>
        <v/>
      </c>
      <c r="AS98" s="2" t="str">
        <f t="shared" si="184"/>
        <v/>
      </c>
      <c r="AT98" s="2" t="str">
        <f t="shared" si="185"/>
        <v/>
      </c>
      <c r="AU98" s="2" t="str">
        <f t="shared" si="186"/>
        <v/>
      </c>
      <c r="AV98" s="2" t="str">
        <f t="shared" si="187"/>
        <v xml:space="preserve"> </v>
      </c>
      <c r="AW98" s="2" t="str">
        <f t="shared" si="220"/>
        <v xml:space="preserve"> </v>
      </c>
      <c r="AX98" s="2" t="str">
        <f t="shared" si="221"/>
        <v xml:space="preserve"> </v>
      </c>
      <c r="AY98" s="2" t="str">
        <f t="shared" si="222"/>
        <v xml:space="preserve"> </v>
      </c>
      <c r="AZ98" s="2"/>
      <c r="BA98" s="2" t="str">
        <f t="shared" si="188"/>
        <v/>
      </c>
      <c r="BB98" s="2" t="str">
        <f t="shared" si="189"/>
        <v/>
      </c>
      <c r="BC98" s="2" t="str">
        <f t="shared" si="190"/>
        <v/>
      </c>
      <c r="BD98" s="2" t="str">
        <f t="shared" si="191"/>
        <v/>
      </c>
      <c r="BH98" s="11" t="str">
        <f t="shared" si="237"/>
        <v/>
      </c>
      <c r="BI98" s="13" t="str">
        <f t="shared" si="238"/>
        <v/>
      </c>
      <c r="BJ98" s="4" t="str">
        <f t="shared" si="157"/>
        <v/>
      </c>
      <c r="BK98" s="4" t="str">
        <f t="shared" si="158"/>
        <v/>
      </c>
      <c r="BL98" s="4" t="str">
        <f t="shared" si="159"/>
        <v/>
      </c>
      <c r="BM98" s="7" t="str">
        <f t="shared" si="192"/>
        <v/>
      </c>
      <c r="BN98" s="7" t="str">
        <f t="shared" si="160"/>
        <v/>
      </c>
      <c r="BO98" s="7" t="str">
        <f t="shared" si="193"/>
        <v/>
      </c>
      <c r="BP98" s="7" t="str">
        <f t="shared" si="161"/>
        <v/>
      </c>
      <c r="BQ98" s="7" t="str">
        <f t="shared" si="162"/>
        <v/>
      </c>
      <c r="BR98" s="7" t="str">
        <f t="shared" si="163"/>
        <v/>
      </c>
      <c r="BS98" s="7" t="str">
        <f t="shared" si="194"/>
        <v/>
      </c>
      <c r="BT98" s="7" t="str">
        <f t="shared" si="195"/>
        <v/>
      </c>
      <c r="BU98" s="3" t="str">
        <f t="shared" si="164"/>
        <v/>
      </c>
      <c r="BV98" s="4" t="str">
        <f t="shared" si="165"/>
        <v/>
      </c>
      <c r="BW98" s="4" t="str">
        <f t="shared" si="166"/>
        <v/>
      </c>
      <c r="BX98" s="5" t="str">
        <f t="shared" si="167"/>
        <v/>
      </c>
      <c r="BY98" s="3" t="str">
        <f t="shared" si="168"/>
        <v/>
      </c>
      <c r="BZ98" s="5" t="str">
        <f t="shared" si="169"/>
        <v/>
      </c>
      <c r="CA98" s="7" t="str">
        <f t="shared" si="170"/>
        <v/>
      </c>
      <c r="CB98" s="7" t="str">
        <f t="shared" si="196"/>
        <v/>
      </c>
      <c r="CC98" s="7" t="str">
        <f t="shared" si="171"/>
        <v/>
      </c>
      <c r="CD98" s="7" t="str">
        <f t="shared" si="172"/>
        <v/>
      </c>
      <c r="CE98" s="7" t="str">
        <f t="shared" si="173"/>
        <v/>
      </c>
      <c r="CF98" s="7" t="str">
        <f t="shared" si="197"/>
        <v/>
      </c>
      <c r="CG98" s="7" t="str">
        <f t="shared" si="174"/>
        <v/>
      </c>
      <c r="CH98" s="7" t="str">
        <f t="shared" si="198"/>
        <v/>
      </c>
      <c r="CI98" s="4"/>
      <c r="CJ98" s="4" t="str">
        <f t="shared" si="175"/>
        <v/>
      </c>
      <c r="CK98" s="5" t="str">
        <f t="shared" si="176"/>
        <v/>
      </c>
      <c r="CL98" s="1" t="str">
        <f t="shared" si="203"/>
        <v/>
      </c>
      <c r="CM98" s="150" t="str">
        <f t="shared" si="204"/>
        <v/>
      </c>
      <c r="CN98" s="150" t="str">
        <f t="shared" si="205"/>
        <v/>
      </c>
      <c r="CO98" s="7" t="str">
        <f t="shared" si="206"/>
        <v/>
      </c>
      <c r="CP98" s="7"/>
      <c r="CQ98" s="7" t="str">
        <f t="shared" si="207"/>
        <v/>
      </c>
      <c r="CR98" s="7" t="str">
        <f t="shared" si="208"/>
        <v/>
      </c>
      <c r="CS98" s="7" t="str">
        <f t="shared" si="209"/>
        <v/>
      </c>
      <c r="CT98" s="7" t="str">
        <f t="shared" si="210"/>
        <v/>
      </c>
      <c r="CU98" s="7"/>
      <c r="CV98" s="7" t="str">
        <f t="shared" si="211"/>
        <v/>
      </c>
    </row>
    <row r="99" spans="1:100" ht="17.25" customHeight="1" x14ac:dyDescent="0.2">
      <c r="A99" s="8">
        <v>90</v>
      </c>
      <c r="B99" s="134"/>
      <c r="C99" s="41"/>
      <c r="D99" s="132"/>
      <c r="E99" s="39"/>
      <c r="F99" s="43"/>
      <c r="G99" s="132"/>
      <c r="H99" s="154"/>
      <c r="I99" s="16" t="str">
        <f t="shared" si="149"/>
        <v/>
      </c>
      <c r="J99" s="15" t="str">
        <f t="shared" si="150"/>
        <v/>
      </c>
      <c r="K99" s="15" t="str">
        <f>IF(BH99="1",COUNTIF(BH$10:BH99,"1"),"")</f>
        <v/>
      </c>
      <c r="L99" s="15" t="str">
        <f t="shared" si="151"/>
        <v/>
      </c>
      <c r="M99" s="15" t="str">
        <f t="shared" si="152"/>
        <v/>
      </c>
      <c r="N99" s="15" t="str">
        <f>IF(BI99="1",COUNTIF(BI$10:BI99,"1"),"")</f>
        <v/>
      </c>
      <c r="O99" s="15" t="str">
        <f t="shared" si="153"/>
        <v/>
      </c>
      <c r="P99" s="17" t="str">
        <f t="shared" si="154"/>
        <v/>
      </c>
      <c r="Q99" s="1"/>
      <c r="R99" s="251" t="str">
        <f>R75</f>
        <v>B</v>
      </c>
      <c r="S99" s="437"/>
      <c r="T99" s="136">
        <f t="shared" ref="T99:W99" si="253">T75</f>
        <v>0</v>
      </c>
      <c r="U99" s="136">
        <f t="shared" si="253"/>
        <v>0</v>
      </c>
      <c r="V99" s="136">
        <f t="shared" si="253"/>
        <v>0</v>
      </c>
      <c r="W99" s="136">
        <f t="shared" si="253"/>
        <v>0</v>
      </c>
      <c r="X99" s="243"/>
      <c r="Y99" s="251" t="str">
        <f>Y75</f>
        <v>B</v>
      </c>
      <c r="Z99" s="437"/>
      <c r="AA99" s="136">
        <f t="shared" ref="AA99:AD99" si="254">AA75</f>
        <v>0</v>
      </c>
      <c r="AB99" s="136">
        <f t="shared" si="254"/>
        <v>0</v>
      </c>
      <c r="AC99" s="136">
        <f t="shared" si="254"/>
        <v>0</v>
      </c>
      <c r="AD99" s="136">
        <f t="shared" si="254"/>
        <v>0</v>
      </c>
      <c r="AE99" s="243"/>
      <c r="AH99" s="2" t="str">
        <f t="shared" si="214"/>
        <v/>
      </c>
      <c r="AI99" s="2" t="str">
        <f t="shared" si="215"/>
        <v/>
      </c>
      <c r="AJ99" s="2" t="str">
        <f t="shared" si="201"/>
        <v/>
      </c>
      <c r="AK99" s="2" t="str">
        <f t="shared" si="179"/>
        <v/>
      </c>
      <c r="AL99" s="2" t="str">
        <f t="shared" si="180"/>
        <v/>
      </c>
      <c r="AM99" s="2" t="str">
        <f t="shared" si="181"/>
        <v/>
      </c>
      <c r="AN99" s="2" t="str">
        <f t="shared" si="182"/>
        <v/>
      </c>
      <c r="AO99" s="2" t="str">
        <f t="shared" si="216"/>
        <v/>
      </c>
      <c r="AP99" s="2" t="str">
        <f t="shared" si="217"/>
        <v/>
      </c>
      <c r="AQ99" s="2" t="str">
        <f t="shared" si="202"/>
        <v/>
      </c>
      <c r="AR99" s="2" t="str">
        <f t="shared" si="183"/>
        <v/>
      </c>
      <c r="AS99" s="2" t="str">
        <f t="shared" si="184"/>
        <v/>
      </c>
      <c r="AT99" s="2" t="str">
        <f t="shared" si="185"/>
        <v/>
      </c>
      <c r="AU99" s="2" t="str">
        <f t="shared" si="186"/>
        <v/>
      </c>
      <c r="AV99" s="2" t="str">
        <f t="shared" si="187"/>
        <v xml:space="preserve"> </v>
      </c>
      <c r="AW99" s="2" t="str">
        <f t="shared" si="220"/>
        <v xml:space="preserve"> </v>
      </c>
      <c r="AX99" s="2" t="str">
        <f t="shared" si="221"/>
        <v xml:space="preserve"> </v>
      </c>
      <c r="AY99" s="2" t="str">
        <f t="shared" si="222"/>
        <v xml:space="preserve"> </v>
      </c>
      <c r="AZ99" s="2"/>
      <c r="BA99" s="2" t="str">
        <f t="shared" si="188"/>
        <v/>
      </c>
      <c r="BB99" s="2" t="str">
        <f t="shared" si="189"/>
        <v/>
      </c>
      <c r="BC99" s="2" t="str">
        <f t="shared" si="190"/>
        <v/>
      </c>
      <c r="BD99" s="2" t="str">
        <f t="shared" si="191"/>
        <v/>
      </c>
      <c r="BH99" s="11" t="str">
        <f t="shared" si="237"/>
        <v/>
      </c>
      <c r="BI99" s="13" t="str">
        <f t="shared" si="238"/>
        <v/>
      </c>
      <c r="BJ99" s="4" t="str">
        <f t="shared" si="157"/>
        <v/>
      </c>
      <c r="BK99" s="4" t="str">
        <f t="shared" si="158"/>
        <v/>
      </c>
      <c r="BL99" s="4" t="str">
        <f t="shared" si="159"/>
        <v/>
      </c>
      <c r="BM99" s="7" t="str">
        <f t="shared" si="192"/>
        <v/>
      </c>
      <c r="BN99" s="7" t="str">
        <f t="shared" si="160"/>
        <v/>
      </c>
      <c r="BO99" s="7" t="str">
        <f t="shared" si="193"/>
        <v/>
      </c>
      <c r="BP99" s="7" t="str">
        <f t="shared" si="161"/>
        <v/>
      </c>
      <c r="BQ99" s="7" t="str">
        <f t="shared" si="162"/>
        <v/>
      </c>
      <c r="BR99" s="7" t="str">
        <f t="shared" si="163"/>
        <v/>
      </c>
      <c r="BS99" s="7" t="str">
        <f t="shared" si="194"/>
        <v/>
      </c>
      <c r="BT99" s="7" t="str">
        <f t="shared" si="195"/>
        <v/>
      </c>
      <c r="BU99" s="3" t="str">
        <f t="shared" si="164"/>
        <v/>
      </c>
      <c r="BV99" s="4" t="str">
        <f t="shared" si="165"/>
        <v/>
      </c>
      <c r="BW99" s="4" t="str">
        <f t="shared" si="166"/>
        <v/>
      </c>
      <c r="BX99" s="5" t="str">
        <f t="shared" si="167"/>
        <v/>
      </c>
      <c r="BY99" s="3" t="str">
        <f t="shared" si="168"/>
        <v/>
      </c>
      <c r="BZ99" s="5" t="str">
        <f t="shared" si="169"/>
        <v/>
      </c>
      <c r="CA99" s="7" t="str">
        <f t="shared" si="170"/>
        <v/>
      </c>
      <c r="CB99" s="7" t="str">
        <f t="shared" si="196"/>
        <v/>
      </c>
      <c r="CC99" s="7" t="str">
        <f t="shared" si="171"/>
        <v/>
      </c>
      <c r="CD99" s="7" t="str">
        <f t="shared" si="172"/>
        <v/>
      </c>
      <c r="CE99" s="7" t="str">
        <f t="shared" si="173"/>
        <v/>
      </c>
      <c r="CF99" s="7" t="str">
        <f t="shared" si="197"/>
        <v/>
      </c>
      <c r="CG99" s="7" t="str">
        <f t="shared" si="174"/>
        <v/>
      </c>
      <c r="CH99" s="7" t="str">
        <f t="shared" si="198"/>
        <v/>
      </c>
      <c r="CI99" s="4"/>
      <c r="CJ99" s="4" t="str">
        <f t="shared" si="175"/>
        <v/>
      </c>
      <c r="CK99" s="5" t="str">
        <f t="shared" si="176"/>
        <v/>
      </c>
      <c r="CL99" s="1" t="str">
        <f t="shared" si="203"/>
        <v/>
      </c>
      <c r="CM99" s="150" t="str">
        <f t="shared" si="204"/>
        <v/>
      </c>
      <c r="CN99" s="150" t="str">
        <f t="shared" si="205"/>
        <v/>
      </c>
      <c r="CO99" s="7" t="str">
        <f t="shared" si="206"/>
        <v/>
      </c>
      <c r="CP99" s="7"/>
      <c r="CQ99" s="7" t="str">
        <f t="shared" si="207"/>
        <v/>
      </c>
      <c r="CR99" s="7" t="str">
        <f t="shared" si="208"/>
        <v/>
      </c>
      <c r="CS99" s="7" t="str">
        <f t="shared" si="209"/>
        <v/>
      </c>
      <c r="CT99" s="7" t="str">
        <f t="shared" si="210"/>
        <v/>
      </c>
      <c r="CU99" s="7"/>
      <c r="CV99" s="7" t="str">
        <f t="shared" si="211"/>
        <v/>
      </c>
    </row>
    <row r="100" spans="1:100" ht="17.25" customHeight="1" x14ac:dyDescent="0.2">
      <c r="A100" s="37">
        <v>91</v>
      </c>
      <c r="B100" s="135"/>
      <c r="C100" s="42"/>
      <c r="D100" s="133"/>
      <c r="E100" s="40"/>
      <c r="F100" s="44"/>
      <c r="G100" s="133"/>
      <c r="H100" s="154"/>
      <c r="I100" s="16" t="str">
        <f t="shared" si="149"/>
        <v/>
      </c>
      <c r="J100" s="15" t="str">
        <f t="shared" si="150"/>
        <v/>
      </c>
      <c r="K100" s="15" t="str">
        <f>IF(BH100="1",COUNTIF(BH$10:BH100,"1"),"")</f>
        <v/>
      </c>
      <c r="L100" s="15" t="str">
        <f t="shared" si="151"/>
        <v/>
      </c>
      <c r="M100" s="15" t="str">
        <f t="shared" si="152"/>
        <v/>
      </c>
      <c r="N100" s="15" t="str">
        <f>IF(BI100="1",COUNTIF(BI$10:BI100,"1"),"")</f>
        <v/>
      </c>
      <c r="O100" s="15" t="str">
        <f t="shared" si="153"/>
        <v/>
      </c>
      <c r="P100" s="17" t="str">
        <f t="shared" si="154"/>
        <v/>
      </c>
      <c r="Q100" s="1"/>
      <c r="R100" s="251" t="str">
        <f>R76</f>
        <v>C</v>
      </c>
      <c r="S100" s="437"/>
      <c r="T100" s="136">
        <f t="shared" ref="T100:W100" si="255">T76</f>
        <v>0</v>
      </c>
      <c r="U100" s="136">
        <f t="shared" si="255"/>
        <v>0</v>
      </c>
      <c r="V100" s="136">
        <f t="shared" si="255"/>
        <v>0</v>
      </c>
      <c r="W100" s="136">
        <f t="shared" si="255"/>
        <v>0</v>
      </c>
      <c r="X100" s="243"/>
      <c r="Y100" s="251" t="str">
        <f>Y76</f>
        <v>C</v>
      </c>
      <c r="Z100" s="437"/>
      <c r="AA100" s="136">
        <f t="shared" ref="AA100:AD100" si="256">AA76</f>
        <v>0</v>
      </c>
      <c r="AB100" s="136">
        <f t="shared" si="256"/>
        <v>0</v>
      </c>
      <c r="AC100" s="136">
        <f t="shared" si="256"/>
        <v>0</v>
      </c>
      <c r="AD100" s="136">
        <f t="shared" si="256"/>
        <v>0</v>
      </c>
      <c r="AE100" s="243"/>
      <c r="AH100" s="2" t="str">
        <f t="shared" si="214"/>
        <v/>
      </c>
      <c r="AI100" s="2" t="str">
        <f t="shared" si="215"/>
        <v/>
      </c>
      <c r="AJ100" s="2" t="str">
        <f t="shared" si="201"/>
        <v/>
      </c>
      <c r="AK100" s="2" t="str">
        <f t="shared" si="179"/>
        <v/>
      </c>
      <c r="AL100" s="2" t="str">
        <f t="shared" si="180"/>
        <v/>
      </c>
      <c r="AM100" s="2" t="str">
        <f t="shared" si="181"/>
        <v/>
      </c>
      <c r="AN100" s="2" t="str">
        <f t="shared" si="182"/>
        <v/>
      </c>
      <c r="AO100" s="2" t="str">
        <f t="shared" si="216"/>
        <v/>
      </c>
      <c r="AP100" s="2" t="str">
        <f t="shared" si="217"/>
        <v/>
      </c>
      <c r="AQ100" s="2" t="str">
        <f t="shared" si="202"/>
        <v/>
      </c>
      <c r="AR100" s="2" t="str">
        <f t="shared" si="183"/>
        <v/>
      </c>
      <c r="AS100" s="2" t="str">
        <f t="shared" si="184"/>
        <v/>
      </c>
      <c r="AT100" s="2" t="str">
        <f t="shared" si="185"/>
        <v/>
      </c>
      <c r="AU100" s="2" t="str">
        <f t="shared" si="186"/>
        <v/>
      </c>
      <c r="AV100" s="2" t="str">
        <f t="shared" si="187"/>
        <v xml:space="preserve"> </v>
      </c>
      <c r="AW100" s="2" t="str">
        <f t="shared" si="220"/>
        <v xml:space="preserve"> </v>
      </c>
      <c r="AX100" s="2" t="str">
        <f t="shared" si="221"/>
        <v xml:space="preserve"> </v>
      </c>
      <c r="AY100" s="2" t="str">
        <f t="shared" si="222"/>
        <v xml:space="preserve"> </v>
      </c>
      <c r="AZ100" s="2"/>
      <c r="BA100" s="2" t="str">
        <f t="shared" si="188"/>
        <v/>
      </c>
      <c r="BB100" s="2" t="str">
        <f t="shared" si="189"/>
        <v/>
      </c>
      <c r="BC100" s="2" t="str">
        <f t="shared" si="190"/>
        <v/>
      </c>
      <c r="BD100" s="2" t="str">
        <f t="shared" si="191"/>
        <v/>
      </c>
      <c r="BE100" s="2"/>
      <c r="BH100" s="11" t="str">
        <f t="shared" si="237"/>
        <v/>
      </c>
      <c r="BI100" s="13" t="str">
        <f t="shared" si="238"/>
        <v/>
      </c>
      <c r="BJ100" s="4" t="str">
        <f t="shared" si="157"/>
        <v/>
      </c>
      <c r="BK100" s="4" t="str">
        <f t="shared" si="158"/>
        <v/>
      </c>
      <c r="BL100" s="4" t="str">
        <f t="shared" si="159"/>
        <v/>
      </c>
      <c r="BM100" s="7" t="str">
        <f t="shared" si="192"/>
        <v/>
      </c>
      <c r="BN100" s="7" t="str">
        <f t="shared" si="160"/>
        <v/>
      </c>
      <c r="BO100" s="7" t="str">
        <f t="shared" si="193"/>
        <v/>
      </c>
      <c r="BP100" s="7" t="str">
        <f t="shared" si="161"/>
        <v/>
      </c>
      <c r="BQ100" s="7" t="str">
        <f t="shared" si="162"/>
        <v/>
      </c>
      <c r="BR100" s="7" t="str">
        <f t="shared" si="163"/>
        <v/>
      </c>
      <c r="BS100" s="7" t="str">
        <f t="shared" si="194"/>
        <v/>
      </c>
      <c r="BT100" s="7" t="str">
        <f t="shared" si="195"/>
        <v/>
      </c>
      <c r="BU100" s="3" t="str">
        <f t="shared" si="164"/>
        <v/>
      </c>
      <c r="BV100" s="4" t="str">
        <f t="shared" si="165"/>
        <v/>
      </c>
      <c r="BW100" s="4" t="str">
        <f t="shared" si="166"/>
        <v/>
      </c>
      <c r="BX100" s="5" t="str">
        <f t="shared" si="167"/>
        <v/>
      </c>
      <c r="BY100" s="3" t="str">
        <f t="shared" si="168"/>
        <v/>
      </c>
      <c r="BZ100" s="5" t="str">
        <f t="shared" si="169"/>
        <v/>
      </c>
      <c r="CA100" s="7" t="str">
        <f t="shared" si="170"/>
        <v/>
      </c>
      <c r="CB100" s="7" t="str">
        <f t="shared" si="196"/>
        <v/>
      </c>
      <c r="CC100" s="7" t="str">
        <f t="shared" si="171"/>
        <v/>
      </c>
      <c r="CD100" s="7" t="str">
        <f t="shared" si="172"/>
        <v/>
      </c>
      <c r="CE100" s="7" t="str">
        <f t="shared" si="173"/>
        <v/>
      </c>
      <c r="CF100" s="7" t="str">
        <f t="shared" si="197"/>
        <v/>
      </c>
      <c r="CG100" s="7" t="str">
        <f t="shared" si="174"/>
        <v/>
      </c>
      <c r="CH100" s="7" t="str">
        <f t="shared" si="198"/>
        <v/>
      </c>
      <c r="CI100" s="4"/>
      <c r="CJ100" s="4" t="str">
        <f t="shared" si="175"/>
        <v/>
      </c>
      <c r="CK100" s="5" t="str">
        <f t="shared" si="176"/>
        <v/>
      </c>
      <c r="CL100" s="1" t="str">
        <f t="shared" si="203"/>
        <v/>
      </c>
      <c r="CM100" s="150" t="str">
        <f t="shared" si="204"/>
        <v/>
      </c>
      <c r="CN100" s="150" t="str">
        <f t="shared" si="205"/>
        <v/>
      </c>
      <c r="CO100" s="7" t="str">
        <f t="shared" si="206"/>
        <v/>
      </c>
      <c r="CP100" s="7"/>
      <c r="CQ100" s="7" t="str">
        <f t="shared" si="207"/>
        <v/>
      </c>
      <c r="CR100" s="7" t="str">
        <f t="shared" si="208"/>
        <v/>
      </c>
      <c r="CS100" s="7" t="str">
        <f t="shared" si="209"/>
        <v/>
      </c>
      <c r="CT100" s="7" t="str">
        <f t="shared" si="210"/>
        <v/>
      </c>
      <c r="CU100" s="7"/>
      <c r="CV100" s="7" t="str">
        <f t="shared" si="211"/>
        <v/>
      </c>
    </row>
    <row r="101" spans="1:100" ht="17.25" customHeight="1" x14ac:dyDescent="0.2">
      <c r="A101" s="37">
        <v>92</v>
      </c>
      <c r="B101" s="135"/>
      <c r="C101" s="42"/>
      <c r="D101" s="133"/>
      <c r="E101" s="40"/>
      <c r="F101" s="44"/>
      <c r="G101" s="133"/>
      <c r="H101" s="154"/>
      <c r="I101" s="16" t="str">
        <f t="shared" si="149"/>
        <v/>
      </c>
      <c r="J101" s="15" t="str">
        <f t="shared" si="150"/>
        <v/>
      </c>
      <c r="K101" s="15" t="str">
        <f>IF(BH101="1",COUNTIF(BH$10:BH101,"1"),"")</f>
        <v/>
      </c>
      <c r="L101" s="15" t="str">
        <f t="shared" si="151"/>
        <v/>
      </c>
      <c r="M101" s="15" t="str">
        <f t="shared" si="152"/>
        <v/>
      </c>
      <c r="N101" s="15" t="str">
        <f>IF(BI101="1",COUNTIF(BI$10:BI101,"1"),"")</f>
        <v/>
      </c>
      <c r="O101" s="15" t="str">
        <f t="shared" si="153"/>
        <v/>
      </c>
      <c r="P101" s="17" t="str">
        <f t="shared" si="154"/>
        <v/>
      </c>
      <c r="Q101" s="1"/>
      <c r="R101" s="252" t="str">
        <f>R77</f>
        <v>D</v>
      </c>
      <c r="S101" s="438"/>
      <c r="T101" s="248">
        <f t="shared" ref="T101:W101" si="257">T77</f>
        <v>0</v>
      </c>
      <c r="U101" s="248">
        <f t="shared" si="257"/>
        <v>0</v>
      </c>
      <c r="V101" s="248">
        <f t="shared" si="257"/>
        <v>0</v>
      </c>
      <c r="W101" s="248">
        <f t="shared" si="257"/>
        <v>0</v>
      </c>
      <c r="X101" s="249"/>
      <c r="Y101" s="252" t="str">
        <f>Y77</f>
        <v>D</v>
      </c>
      <c r="Z101" s="438"/>
      <c r="AA101" s="248">
        <f t="shared" ref="AA101:AD101" si="258">AA77</f>
        <v>0</v>
      </c>
      <c r="AB101" s="248">
        <f t="shared" si="258"/>
        <v>0</v>
      </c>
      <c r="AC101" s="248">
        <f t="shared" si="258"/>
        <v>0</v>
      </c>
      <c r="AD101" s="248">
        <f t="shared" si="258"/>
        <v>0</v>
      </c>
      <c r="AE101" s="250"/>
      <c r="AH101" s="2" t="str">
        <f t="shared" si="214"/>
        <v/>
      </c>
      <c r="AI101" s="2" t="str">
        <f t="shared" si="215"/>
        <v/>
      </c>
      <c r="AJ101" s="2" t="str">
        <f t="shared" si="201"/>
        <v/>
      </c>
      <c r="AK101" s="2" t="str">
        <f t="shared" si="179"/>
        <v/>
      </c>
      <c r="AL101" s="2" t="str">
        <f t="shared" si="180"/>
        <v/>
      </c>
      <c r="AM101" s="2" t="str">
        <f t="shared" si="181"/>
        <v/>
      </c>
      <c r="AN101" s="2" t="str">
        <f t="shared" si="182"/>
        <v/>
      </c>
      <c r="AO101" s="2" t="str">
        <f t="shared" si="216"/>
        <v/>
      </c>
      <c r="AP101" s="2" t="str">
        <f t="shared" si="217"/>
        <v/>
      </c>
      <c r="AQ101" s="2" t="str">
        <f t="shared" si="202"/>
        <v/>
      </c>
      <c r="AR101" s="2" t="str">
        <f t="shared" si="183"/>
        <v/>
      </c>
      <c r="AS101" s="2" t="str">
        <f t="shared" si="184"/>
        <v/>
      </c>
      <c r="AT101" s="2" t="str">
        <f t="shared" si="185"/>
        <v/>
      </c>
      <c r="AU101" s="2" t="str">
        <f t="shared" si="186"/>
        <v/>
      </c>
      <c r="AV101" s="2" t="str">
        <f t="shared" si="187"/>
        <v xml:space="preserve"> </v>
      </c>
      <c r="AW101" s="2" t="str">
        <f t="shared" si="220"/>
        <v xml:space="preserve"> </v>
      </c>
      <c r="AX101" s="2" t="str">
        <f t="shared" si="221"/>
        <v xml:space="preserve"> </v>
      </c>
      <c r="AY101" s="2" t="str">
        <f t="shared" si="222"/>
        <v xml:space="preserve"> </v>
      </c>
      <c r="AZ101" s="2"/>
      <c r="BA101" s="2" t="str">
        <f t="shared" si="188"/>
        <v/>
      </c>
      <c r="BB101" s="2" t="str">
        <f t="shared" si="189"/>
        <v/>
      </c>
      <c r="BC101" s="2" t="str">
        <f t="shared" si="190"/>
        <v/>
      </c>
      <c r="BD101" s="2" t="str">
        <f t="shared" si="191"/>
        <v/>
      </c>
      <c r="BH101" s="11" t="str">
        <f t="shared" si="237"/>
        <v/>
      </c>
      <c r="BI101" s="13" t="str">
        <f t="shared" si="238"/>
        <v/>
      </c>
      <c r="BJ101" s="4" t="str">
        <f t="shared" si="157"/>
        <v/>
      </c>
      <c r="BK101" s="4" t="str">
        <f t="shared" si="158"/>
        <v/>
      </c>
      <c r="BL101" s="4" t="str">
        <f t="shared" si="159"/>
        <v/>
      </c>
      <c r="BM101" s="7" t="str">
        <f t="shared" si="192"/>
        <v/>
      </c>
      <c r="BN101" s="7" t="str">
        <f t="shared" si="160"/>
        <v/>
      </c>
      <c r="BO101" s="7" t="str">
        <f t="shared" si="193"/>
        <v/>
      </c>
      <c r="BP101" s="7" t="str">
        <f t="shared" si="161"/>
        <v/>
      </c>
      <c r="BQ101" s="7" t="str">
        <f t="shared" si="162"/>
        <v/>
      </c>
      <c r="BR101" s="7" t="str">
        <f t="shared" si="163"/>
        <v/>
      </c>
      <c r="BS101" s="7" t="str">
        <f t="shared" si="194"/>
        <v/>
      </c>
      <c r="BT101" s="7" t="str">
        <f t="shared" si="195"/>
        <v/>
      </c>
      <c r="BU101" s="3" t="str">
        <f t="shared" si="164"/>
        <v/>
      </c>
      <c r="BV101" s="4" t="str">
        <f t="shared" si="165"/>
        <v/>
      </c>
      <c r="BW101" s="4" t="str">
        <f t="shared" si="166"/>
        <v/>
      </c>
      <c r="BX101" s="5" t="str">
        <f t="shared" si="167"/>
        <v/>
      </c>
      <c r="BY101" s="3" t="str">
        <f t="shared" si="168"/>
        <v/>
      </c>
      <c r="BZ101" s="5" t="str">
        <f t="shared" si="169"/>
        <v/>
      </c>
      <c r="CA101" s="7" t="str">
        <f t="shared" si="170"/>
        <v/>
      </c>
      <c r="CB101" s="7" t="str">
        <f t="shared" si="196"/>
        <v/>
      </c>
      <c r="CC101" s="7" t="str">
        <f t="shared" si="171"/>
        <v/>
      </c>
      <c r="CD101" s="7" t="str">
        <f t="shared" si="172"/>
        <v/>
      </c>
      <c r="CE101" s="7" t="str">
        <f t="shared" si="173"/>
        <v/>
      </c>
      <c r="CF101" s="7" t="str">
        <f t="shared" si="197"/>
        <v/>
      </c>
      <c r="CG101" s="7" t="str">
        <f t="shared" si="174"/>
        <v/>
      </c>
      <c r="CH101" s="7" t="str">
        <f t="shared" si="198"/>
        <v/>
      </c>
      <c r="CI101" s="4"/>
      <c r="CJ101" s="4" t="str">
        <f t="shared" si="175"/>
        <v/>
      </c>
      <c r="CK101" s="5" t="str">
        <f t="shared" si="176"/>
        <v/>
      </c>
      <c r="CL101" s="1" t="str">
        <f t="shared" si="203"/>
        <v/>
      </c>
      <c r="CM101" s="150" t="str">
        <f t="shared" si="204"/>
        <v/>
      </c>
      <c r="CN101" s="150" t="str">
        <f t="shared" si="205"/>
        <v/>
      </c>
      <c r="CO101" s="7" t="str">
        <f t="shared" si="206"/>
        <v/>
      </c>
      <c r="CP101" s="7"/>
      <c r="CQ101" s="7" t="str">
        <f t="shared" si="207"/>
        <v/>
      </c>
      <c r="CR101" s="7" t="str">
        <f t="shared" si="208"/>
        <v/>
      </c>
      <c r="CS101" s="7" t="str">
        <f t="shared" si="209"/>
        <v/>
      </c>
      <c r="CT101" s="7" t="str">
        <f t="shared" si="210"/>
        <v/>
      </c>
      <c r="CU101" s="7"/>
      <c r="CV101" s="7" t="str">
        <f t="shared" si="211"/>
        <v/>
      </c>
    </row>
    <row r="102" spans="1:100" ht="17.25" customHeight="1" x14ac:dyDescent="0.2">
      <c r="A102" s="37">
        <v>93</v>
      </c>
      <c r="B102" s="135"/>
      <c r="C102" s="42"/>
      <c r="D102" s="133"/>
      <c r="E102" s="40"/>
      <c r="F102" s="44"/>
      <c r="G102" s="133"/>
      <c r="H102" s="154"/>
      <c r="I102" s="16" t="str">
        <f t="shared" si="149"/>
        <v/>
      </c>
      <c r="J102" s="15" t="str">
        <f t="shared" si="150"/>
        <v/>
      </c>
      <c r="K102" s="15" t="str">
        <f>IF(BH102="1",COUNTIF(BH$10:BH102,"1"),"")</f>
        <v/>
      </c>
      <c r="L102" s="15" t="str">
        <f t="shared" si="151"/>
        <v/>
      </c>
      <c r="M102" s="15" t="str">
        <f t="shared" si="152"/>
        <v/>
      </c>
      <c r="N102" s="15" t="str">
        <f>IF(BI102="1",COUNTIF(BI$10:BI102,"1"),"")</f>
        <v/>
      </c>
      <c r="O102" s="15" t="str">
        <f t="shared" si="153"/>
        <v/>
      </c>
      <c r="P102" s="17" t="str">
        <f t="shared" si="154"/>
        <v/>
      </c>
      <c r="Q102" s="1"/>
      <c r="AH102" s="2" t="str">
        <f t="shared" si="214"/>
        <v/>
      </c>
      <c r="AI102" s="2" t="str">
        <f t="shared" si="215"/>
        <v/>
      </c>
      <c r="AJ102" s="2" t="str">
        <f t="shared" si="201"/>
        <v/>
      </c>
      <c r="AK102" s="2" t="str">
        <f t="shared" si="179"/>
        <v/>
      </c>
      <c r="AL102" s="2" t="str">
        <f t="shared" si="180"/>
        <v/>
      </c>
      <c r="AM102" s="2" t="str">
        <f t="shared" si="181"/>
        <v/>
      </c>
      <c r="AN102" s="2" t="str">
        <f t="shared" si="182"/>
        <v/>
      </c>
      <c r="AO102" s="2" t="str">
        <f t="shared" si="216"/>
        <v/>
      </c>
      <c r="AP102" s="2" t="str">
        <f t="shared" si="217"/>
        <v/>
      </c>
      <c r="AQ102" s="2" t="str">
        <f t="shared" si="202"/>
        <v/>
      </c>
      <c r="AR102" s="2" t="str">
        <f t="shared" si="183"/>
        <v/>
      </c>
      <c r="AS102" s="2" t="str">
        <f t="shared" si="184"/>
        <v/>
      </c>
      <c r="AT102" s="2" t="str">
        <f t="shared" si="185"/>
        <v/>
      </c>
      <c r="AU102" s="2" t="str">
        <f t="shared" si="186"/>
        <v/>
      </c>
      <c r="AV102" s="2" t="str">
        <f t="shared" si="187"/>
        <v xml:space="preserve"> </v>
      </c>
      <c r="AW102" s="2" t="str">
        <f t="shared" si="220"/>
        <v xml:space="preserve"> </v>
      </c>
      <c r="AX102" s="2" t="str">
        <f t="shared" si="221"/>
        <v xml:space="preserve"> </v>
      </c>
      <c r="AY102" s="2" t="str">
        <f t="shared" si="222"/>
        <v xml:space="preserve"> </v>
      </c>
      <c r="AZ102" s="2"/>
      <c r="BA102" s="2" t="str">
        <f t="shared" si="188"/>
        <v/>
      </c>
      <c r="BB102" s="2" t="str">
        <f t="shared" si="189"/>
        <v/>
      </c>
      <c r="BC102" s="2" t="str">
        <f t="shared" si="190"/>
        <v/>
      </c>
      <c r="BD102" s="2" t="str">
        <f t="shared" si="191"/>
        <v/>
      </c>
      <c r="BH102" s="11" t="str">
        <f t="shared" si="237"/>
        <v/>
      </c>
      <c r="BI102" s="13" t="str">
        <f t="shared" si="238"/>
        <v/>
      </c>
      <c r="BJ102" s="4" t="str">
        <f t="shared" si="157"/>
        <v/>
      </c>
      <c r="BK102" s="4" t="str">
        <f t="shared" si="158"/>
        <v/>
      </c>
      <c r="BL102" s="4" t="str">
        <f t="shared" si="159"/>
        <v/>
      </c>
      <c r="BM102" s="7" t="str">
        <f t="shared" si="192"/>
        <v/>
      </c>
      <c r="BN102" s="7" t="str">
        <f t="shared" si="160"/>
        <v/>
      </c>
      <c r="BO102" s="7" t="str">
        <f t="shared" si="193"/>
        <v/>
      </c>
      <c r="BP102" s="7" t="str">
        <f t="shared" si="161"/>
        <v/>
      </c>
      <c r="BQ102" s="7" t="str">
        <f t="shared" si="162"/>
        <v/>
      </c>
      <c r="BR102" s="7" t="str">
        <f t="shared" si="163"/>
        <v/>
      </c>
      <c r="BS102" s="7" t="str">
        <f t="shared" si="194"/>
        <v/>
      </c>
      <c r="BT102" s="7" t="str">
        <f t="shared" si="195"/>
        <v/>
      </c>
      <c r="BU102" s="3" t="str">
        <f t="shared" si="164"/>
        <v/>
      </c>
      <c r="BV102" s="4" t="str">
        <f t="shared" si="165"/>
        <v/>
      </c>
      <c r="BW102" s="4" t="str">
        <f t="shared" si="166"/>
        <v/>
      </c>
      <c r="BX102" s="5" t="str">
        <f t="shared" si="167"/>
        <v/>
      </c>
      <c r="BY102" s="3" t="str">
        <f t="shared" si="168"/>
        <v/>
      </c>
      <c r="BZ102" s="5" t="str">
        <f t="shared" si="169"/>
        <v/>
      </c>
      <c r="CA102" s="7" t="str">
        <f t="shared" si="170"/>
        <v/>
      </c>
      <c r="CB102" s="7" t="str">
        <f t="shared" si="196"/>
        <v/>
      </c>
      <c r="CC102" s="7" t="str">
        <f t="shared" si="171"/>
        <v/>
      </c>
      <c r="CD102" s="7" t="str">
        <f t="shared" si="172"/>
        <v/>
      </c>
      <c r="CE102" s="7" t="str">
        <f t="shared" si="173"/>
        <v/>
      </c>
      <c r="CF102" s="7" t="str">
        <f t="shared" si="197"/>
        <v/>
      </c>
      <c r="CG102" s="7" t="str">
        <f t="shared" si="174"/>
        <v/>
      </c>
      <c r="CH102" s="7" t="str">
        <f t="shared" si="198"/>
        <v/>
      </c>
      <c r="CI102" s="4"/>
      <c r="CJ102" s="4" t="str">
        <f t="shared" si="175"/>
        <v/>
      </c>
      <c r="CK102" s="5" t="str">
        <f t="shared" si="176"/>
        <v/>
      </c>
      <c r="CL102" s="1" t="str">
        <f t="shared" si="203"/>
        <v/>
      </c>
      <c r="CM102" s="150" t="str">
        <f t="shared" si="204"/>
        <v/>
      </c>
      <c r="CN102" s="150" t="str">
        <f t="shared" si="205"/>
        <v/>
      </c>
      <c r="CO102" s="7" t="str">
        <f t="shared" si="206"/>
        <v/>
      </c>
      <c r="CP102" s="7"/>
      <c r="CQ102" s="7" t="str">
        <f t="shared" si="207"/>
        <v/>
      </c>
      <c r="CR102" s="7" t="str">
        <f t="shared" si="208"/>
        <v/>
      </c>
      <c r="CS102" s="7" t="str">
        <f t="shared" si="209"/>
        <v/>
      </c>
      <c r="CT102" s="7" t="str">
        <f t="shared" si="210"/>
        <v/>
      </c>
      <c r="CU102" s="7"/>
      <c r="CV102" s="7" t="str">
        <f t="shared" si="211"/>
        <v/>
      </c>
    </row>
    <row r="103" spans="1:100" ht="17.25" customHeight="1" x14ac:dyDescent="0.2">
      <c r="A103" s="37">
        <v>94</v>
      </c>
      <c r="B103" s="135"/>
      <c r="C103" s="42"/>
      <c r="D103" s="133"/>
      <c r="E103" s="40"/>
      <c r="F103" s="44"/>
      <c r="G103" s="133"/>
      <c r="H103" s="154"/>
      <c r="I103" s="16" t="str">
        <f t="shared" si="149"/>
        <v/>
      </c>
      <c r="J103" s="15" t="str">
        <f t="shared" si="150"/>
        <v/>
      </c>
      <c r="K103" s="15" t="str">
        <f>IF(BH103="1",COUNTIF(BH$10:BH103,"1"),"")</f>
        <v/>
      </c>
      <c r="L103" s="15" t="str">
        <f t="shared" si="151"/>
        <v/>
      </c>
      <c r="M103" s="15" t="str">
        <f t="shared" si="152"/>
        <v/>
      </c>
      <c r="N103" s="15" t="str">
        <f>IF(BI103="1",COUNTIF(BI$10:BI103,"1"),"")</f>
        <v/>
      </c>
      <c r="O103" s="15" t="str">
        <f t="shared" si="153"/>
        <v/>
      </c>
      <c r="P103" s="17" t="str">
        <f t="shared" si="154"/>
        <v/>
      </c>
      <c r="Q103" s="1"/>
      <c r="AH103" s="2" t="str">
        <f t="shared" si="214"/>
        <v/>
      </c>
      <c r="AI103" s="2" t="str">
        <f t="shared" si="215"/>
        <v/>
      </c>
      <c r="AJ103" s="2" t="str">
        <f t="shared" si="201"/>
        <v/>
      </c>
      <c r="AK103" s="2" t="str">
        <f t="shared" si="179"/>
        <v/>
      </c>
      <c r="AL103" s="2" t="str">
        <f t="shared" si="180"/>
        <v/>
      </c>
      <c r="AM103" s="2" t="str">
        <f t="shared" si="181"/>
        <v/>
      </c>
      <c r="AN103" s="2" t="str">
        <f t="shared" si="182"/>
        <v/>
      </c>
      <c r="AO103" s="2" t="str">
        <f t="shared" si="216"/>
        <v/>
      </c>
      <c r="AP103" s="2" t="str">
        <f t="shared" si="217"/>
        <v/>
      </c>
      <c r="AQ103" s="2" t="str">
        <f t="shared" si="202"/>
        <v/>
      </c>
      <c r="AR103" s="2" t="str">
        <f t="shared" si="183"/>
        <v/>
      </c>
      <c r="AS103" s="2" t="str">
        <f t="shared" si="184"/>
        <v/>
      </c>
      <c r="AT103" s="2" t="str">
        <f t="shared" si="185"/>
        <v/>
      </c>
      <c r="AU103" s="2" t="str">
        <f t="shared" si="186"/>
        <v/>
      </c>
      <c r="AV103" s="2" t="str">
        <f t="shared" si="187"/>
        <v xml:space="preserve"> </v>
      </c>
      <c r="AW103" s="2" t="str">
        <f t="shared" si="220"/>
        <v xml:space="preserve"> </v>
      </c>
      <c r="AX103" s="2" t="str">
        <f t="shared" si="221"/>
        <v xml:space="preserve"> </v>
      </c>
      <c r="AY103" s="2" t="str">
        <f t="shared" si="222"/>
        <v xml:space="preserve"> </v>
      </c>
      <c r="AZ103" s="2"/>
      <c r="BA103" s="2" t="str">
        <f t="shared" si="188"/>
        <v/>
      </c>
      <c r="BB103" s="2" t="str">
        <f t="shared" si="189"/>
        <v/>
      </c>
      <c r="BC103" s="2" t="str">
        <f t="shared" si="190"/>
        <v/>
      </c>
      <c r="BD103" s="2" t="str">
        <f t="shared" si="191"/>
        <v/>
      </c>
      <c r="BH103" s="11" t="str">
        <f t="shared" si="237"/>
        <v/>
      </c>
      <c r="BI103" s="13" t="str">
        <f t="shared" si="238"/>
        <v/>
      </c>
      <c r="BJ103" s="4" t="str">
        <f t="shared" si="157"/>
        <v/>
      </c>
      <c r="BK103" s="4" t="str">
        <f t="shared" si="158"/>
        <v/>
      </c>
      <c r="BL103" s="4" t="str">
        <f t="shared" si="159"/>
        <v/>
      </c>
      <c r="BM103" s="7" t="str">
        <f t="shared" si="192"/>
        <v/>
      </c>
      <c r="BN103" s="7" t="str">
        <f t="shared" si="160"/>
        <v/>
      </c>
      <c r="BO103" s="7" t="str">
        <f t="shared" si="193"/>
        <v/>
      </c>
      <c r="BP103" s="7" t="str">
        <f t="shared" si="161"/>
        <v/>
      </c>
      <c r="BQ103" s="7" t="str">
        <f t="shared" si="162"/>
        <v/>
      </c>
      <c r="BR103" s="7" t="str">
        <f t="shared" si="163"/>
        <v/>
      </c>
      <c r="BS103" s="7" t="str">
        <f t="shared" si="194"/>
        <v/>
      </c>
      <c r="BT103" s="7" t="str">
        <f t="shared" si="195"/>
        <v/>
      </c>
      <c r="BU103" s="3" t="str">
        <f t="shared" si="164"/>
        <v/>
      </c>
      <c r="BV103" s="4" t="str">
        <f t="shared" si="165"/>
        <v/>
      </c>
      <c r="BW103" s="4" t="str">
        <f t="shared" si="166"/>
        <v/>
      </c>
      <c r="BX103" s="5" t="str">
        <f t="shared" si="167"/>
        <v/>
      </c>
      <c r="BY103" s="3" t="str">
        <f t="shared" si="168"/>
        <v/>
      </c>
      <c r="BZ103" s="5" t="str">
        <f t="shared" si="169"/>
        <v/>
      </c>
      <c r="CA103" s="7" t="str">
        <f t="shared" si="170"/>
        <v/>
      </c>
      <c r="CB103" s="7" t="str">
        <f t="shared" si="196"/>
        <v/>
      </c>
      <c r="CC103" s="7" t="str">
        <f t="shared" si="171"/>
        <v/>
      </c>
      <c r="CD103" s="7" t="str">
        <f t="shared" si="172"/>
        <v/>
      </c>
      <c r="CE103" s="7" t="str">
        <f t="shared" si="173"/>
        <v/>
      </c>
      <c r="CF103" s="7" t="str">
        <f t="shared" si="197"/>
        <v/>
      </c>
      <c r="CG103" s="7" t="str">
        <f t="shared" si="174"/>
        <v/>
      </c>
      <c r="CH103" s="7" t="str">
        <f t="shared" si="198"/>
        <v/>
      </c>
      <c r="CI103" s="4"/>
      <c r="CJ103" s="4" t="str">
        <f t="shared" si="175"/>
        <v/>
      </c>
      <c r="CK103" s="5" t="str">
        <f t="shared" si="176"/>
        <v/>
      </c>
      <c r="CL103" s="1" t="str">
        <f t="shared" si="203"/>
        <v/>
      </c>
      <c r="CM103" s="150" t="str">
        <f t="shared" si="204"/>
        <v/>
      </c>
      <c r="CN103" s="150" t="str">
        <f t="shared" si="205"/>
        <v/>
      </c>
      <c r="CO103" s="7" t="str">
        <f t="shared" si="206"/>
        <v/>
      </c>
      <c r="CP103" s="7"/>
      <c r="CQ103" s="7" t="str">
        <f t="shared" si="207"/>
        <v/>
      </c>
      <c r="CR103" s="7" t="str">
        <f t="shared" si="208"/>
        <v/>
      </c>
      <c r="CS103" s="7" t="str">
        <f t="shared" si="209"/>
        <v/>
      </c>
      <c r="CT103" s="7" t="str">
        <f t="shared" si="210"/>
        <v/>
      </c>
      <c r="CU103" s="7"/>
      <c r="CV103" s="7" t="str">
        <f t="shared" si="211"/>
        <v/>
      </c>
    </row>
    <row r="104" spans="1:100" ht="17.25" customHeight="1" x14ac:dyDescent="0.2">
      <c r="A104" s="37">
        <v>95</v>
      </c>
      <c r="B104" s="135"/>
      <c r="C104" s="42"/>
      <c r="D104" s="133"/>
      <c r="E104" s="40"/>
      <c r="F104" s="44"/>
      <c r="G104" s="133"/>
      <c r="H104" s="154"/>
      <c r="I104" s="16" t="str">
        <f t="shared" si="149"/>
        <v/>
      </c>
      <c r="J104" s="15" t="str">
        <f t="shared" si="150"/>
        <v/>
      </c>
      <c r="K104" s="15" t="str">
        <f>IF(BH104="1",COUNTIF(BH$10:BH104,"1"),"")</f>
        <v/>
      </c>
      <c r="L104" s="15" t="str">
        <f t="shared" si="151"/>
        <v/>
      </c>
      <c r="M104" s="15" t="str">
        <f t="shared" si="152"/>
        <v/>
      </c>
      <c r="N104" s="15" t="str">
        <f>IF(BI104="1",COUNTIF(BI$10:BI104,"1"),"")</f>
        <v/>
      </c>
      <c r="O104" s="15" t="str">
        <f t="shared" si="153"/>
        <v/>
      </c>
      <c r="P104" s="17" t="str">
        <f t="shared" si="154"/>
        <v/>
      </c>
      <c r="Q104" s="1"/>
      <c r="AH104" s="2" t="str">
        <f t="shared" si="214"/>
        <v/>
      </c>
      <c r="AI104" s="2" t="str">
        <f t="shared" si="215"/>
        <v/>
      </c>
      <c r="AJ104" s="2" t="str">
        <f t="shared" si="201"/>
        <v/>
      </c>
      <c r="AK104" s="2" t="str">
        <f t="shared" si="179"/>
        <v/>
      </c>
      <c r="AL104" s="2" t="str">
        <f t="shared" si="180"/>
        <v/>
      </c>
      <c r="AM104" s="2" t="str">
        <f t="shared" si="181"/>
        <v/>
      </c>
      <c r="AN104" s="2" t="str">
        <f t="shared" si="182"/>
        <v/>
      </c>
      <c r="AO104" s="2" t="str">
        <f t="shared" si="216"/>
        <v/>
      </c>
      <c r="AP104" s="2" t="str">
        <f t="shared" si="217"/>
        <v/>
      </c>
      <c r="AQ104" s="2" t="str">
        <f t="shared" si="202"/>
        <v/>
      </c>
      <c r="AR104" s="2" t="str">
        <f t="shared" si="183"/>
        <v/>
      </c>
      <c r="AS104" s="2" t="str">
        <f t="shared" si="184"/>
        <v/>
      </c>
      <c r="AT104" s="2" t="str">
        <f t="shared" si="185"/>
        <v/>
      </c>
      <c r="AU104" s="2" t="str">
        <f t="shared" si="186"/>
        <v/>
      </c>
      <c r="AV104" s="2" t="str">
        <f t="shared" si="187"/>
        <v xml:space="preserve"> </v>
      </c>
      <c r="AW104" s="2" t="str">
        <f t="shared" si="220"/>
        <v xml:space="preserve"> </v>
      </c>
      <c r="AX104" s="2" t="str">
        <f t="shared" si="221"/>
        <v xml:space="preserve"> </v>
      </c>
      <c r="AY104" s="2" t="str">
        <f t="shared" si="222"/>
        <v xml:space="preserve"> </v>
      </c>
      <c r="AZ104" s="2"/>
      <c r="BA104" s="2" t="str">
        <f t="shared" si="188"/>
        <v/>
      </c>
      <c r="BB104" s="2" t="str">
        <f t="shared" si="189"/>
        <v/>
      </c>
      <c r="BC104" s="2" t="str">
        <f t="shared" si="190"/>
        <v/>
      </c>
      <c r="BD104" s="2" t="str">
        <f t="shared" si="191"/>
        <v/>
      </c>
      <c r="BH104" s="11" t="str">
        <f t="shared" si="237"/>
        <v/>
      </c>
      <c r="BI104" s="13" t="str">
        <f t="shared" si="238"/>
        <v/>
      </c>
      <c r="BJ104" s="4" t="str">
        <f t="shared" si="157"/>
        <v/>
      </c>
      <c r="BK104" s="4" t="str">
        <f t="shared" si="158"/>
        <v/>
      </c>
      <c r="BL104" s="4" t="str">
        <f t="shared" si="159"/>
        <v/>
      </c>
      <c r="BM104" s="7" t="str">
        <f t="shared" si="192"/>
        <v/>
      </c>
      <c r="BN104" s="7" t="str">
        <f t="shared" si="160"/>
        <v/>
      </c>
      <c r="BO104" s="7" t="str">
        <f t="shared" si="193"/>
        <v/>
      </c>
      <c r="BP104" s="7" t="str">
        <f t="shared" si="161"/>
        <v/>
      </c>
      <c r="BQ104" s="7" t="str">
        <f t="shared" si="162"/>
        <v/>
      </c>
      <c r="BR104" s="7" t="str">
        <f t="shared" si="163"/>
        <v/>
      </c>
      <c r="BS104" s="7" t="str">
        <f t="shared" si="194"/>
        <v/>
      </c>
      <c r="BT104" s="7" t="str">
        <f t="shared" si="195"/>
        <v/>
      </c>
      <c r="BU104" s="3" t="str">
        <f t="shared" si="164"/>
        <v/>
      </c>
      <c r="BV104" s="4" t="str">
        <f t="shared" si="165"/>
        <v/>
      </c>
      <c r="BW104" s="4" t="str">
        <f t="shared" si="166"/>
        <v/>
      </c>
      <c r="BX104" s="5" t="str">
        <f t="shared" si="167"/>
        <v/>
      </c>
      <c r="BY104" s="3" t="str">
        <f t="shared" si="168"/>
        <v/>
      </c>
      <c r="BZ104" s="5" t="str">
        <f t="shared" si="169"/>
        <v/>
      </c>
      <c r="CA104" s="7" t="str">
        <f t="shared" si="170"/>
        <v/>
      </c>
      <c r="CB104" s="7" t="str">
        <f t="shared" si="196"/>
        <v/>
      </c>
      <c r="CC104" s="7" t="str">
        <f t="shared" si="171"/>
        <v/>
      </c>
      <c r="CD104" s="7" t="str">
        <f t="shared" si="172"/>
        <v/>
      </c>
      <c r="CE104" s="7" t="str">
        <f t="shared" si="173"/>
        <v/>
      </c>
      <c r="CF104" s="7" t="str">
        <f t="shared" si="197"/>
        <v/>
      </c>
      <c r="CG104" s="7" t="str">
        <f t="shared" si="174"/>
        <v/>
      </c>
      <c r="CH104" s="7" t="str">
        <f t="shared" si="198"/>
        <v/>
      </c>
      <c r="CI104" s="4"/>
      <c r="CJ104" s="4" t="str">
        <f t="shared" si="175"/>
        <v/>
      </c>
      <c r="CK104" s="5" t="str">
        <f t="shared" si="176"/>
        <v/>
      </c>
      <c r="CL104" s="1" t="str">
        <f t="shared" si="203"/>
        <v/>
      </c>
      <c r="CM104" s="150" t="str">
        <f t="shared" si="204"/>
        <v/>
      </c>
      <c r="CN104" s="150" t="str">
        <f t="shared" si="205"/>
        <v/>
      </c>
      <c r="CO104" s="7" t="str">
        <f t="shared" si="206"/>
        <v/>
      </c>
      <c r="CP104" s="7"/>
      <c r="CQ104" s="7" t="str">
        <f t="shared" si="207"/>
        <v/>
      </c>
      <c r="CR104" s="7" t="str">
        <f t="shared" si="208"/>
        <v/>
      </c>
      <c r="CS104" s="7" t="str">
        <f t="shared" si="209"/>
        <v/>
      </c>
      <c r="CT104" s="7" t="str">
        <f t="shared" si="210"/>
        <v/>
      </c>
      <c r="CU104" s="7"/>
      <c r="CV104" s="7" t="str">
        <f t="shared" si="211"/>
        <v/>
      </c>
    </row>
    <row r="105" spans="1:100" ht="17.25" customHeight="1" x14ac:dyDescent="0.2">
      <c r="A105" s="37">
        <v>96</v>
      </c>
      <c r="B105" s="135"/>
      <c r="C105" s="42"/>
      <c r="D105" s="133"/>
      <c r="E105" s="40"/>
      <c r="F105" s="44"/>
      <c r="G105" s="133"/>
      <c r="H105" s="154"/>
      <c r="I105" s="16" t="str">
        <f t="shared" si="149"/>
        <v/>
      </c>
      <c r="J105" s="15" t="str">
        <f t="shared" si="150"/>
        <v/>
      </c>
      <c r="K105" s="15" t="str">
        <f>IF(BH105="1",COUNTIF(BH$10:BH105,"1"),"")</f>
        <v/>
      </c>
      <c r="L105" s="15" t="str">
        <f t="shared" si="151"/>
        <v/>
      </c>
      <c r="M105" s="15" t="str">
        <f t="shared" si="152"/>
        <v/>
      </c>
      <c r="N105" s="15" t="str">
        <f>IF(BI105="1",COUNTIF(BI$10:BI105,"1"),"")</f>
        <v/>
      </c>
      <c r="O105" s="15" t="str">
        <f t="shared" si="153"/>
        <v/>
      </c>
      <c r="P105" s="17" t="str">
        <f t="shared" si="154"/>
        <v/>
      </c>
      <c r="Q105" s="1"/>
      <c r="R105" s="239" t="s">
        <v>51</v>
      </c>
      <c r="S105" s="240" t="s">
        <v>79</v>
      </c>
      <c r="T105" s="240" t="s">
        <v>41</v>
      </c>
      <c r="U105" s="240" t="s">
        <v>81</v>
      </c>
      <c r="V105" s="240" t="s">
        <v>39</v>
      </c>
      <c r="W105" s="240" t="s">
        <v>38</v>
      </c>
      <c r="X105" s="241" t="s">
        <v>85</v>
      </c>
      <c r="Y105" s="239" t="s">
        <v>78</v>
      </c>
      <c r="Z105" s="240" t="s">
        <v>79</v>
      </c>
      <c r="AA105" s="240" t="s">
        <v>41</v>
      </c>
      <c r="AB105" s="240" t="s">
        <v>81</v>
      </c>
      <c r="AC105" s="240" t="s">
        <v>39</v>
      </c>
      <c r="AD105" s="240" t="s">
        <v>38</v>
      </c>
      <c r="AE105" s="241" t="s">
        <v>85</v>
      </c>
      <c r="AH105" s="2" t="str">
        <f t="shared" si="214"/>
        <v/>
      </c>
      <c r="AI105" s="2" t="str">
        <f t="shared" si="215"/>
        <v/>
      </c>
      <c r="AJ105" s="2" t="str">
        <f t="shared" si="201"/>
        <v/>
      </c>
      <c r="AK105" s="2" t="str">
        <f t="shared" si="179"/>
        <v/>
      </c>
      <c r="AL105" s="2" t="str">
        <f t="shared" si="180"/>
        <v/>
      </c>
      <c r="AM105" s="2" t="str">
        <f t="shared" si="181"/>
        <v/>
      </c>
      <c r="AN105" s="2" t="str">
        <f t="shared" si="182"/>
        <v/>
      </c>
      <c r="AO105" s="2" t="str">
        <f t="shared" si="216"/>
        <v/>
      </c>
      <c r="AP105" s="2" t="str">
        <f t="shared" si="217"/>
        <v/>
      </c>
      <c r="AQ105" s="2" t="str">
        <f t="shared" si="202"/>
        <v/>
      </c>
      <c r="AR105" s="2" t="str">
        <f t="shared" si="183"/>
        <v/>
      </c>
      <c r="AS105" s="2" t="str">
        <f t="shared" si="184"/>
        <v/>
      </c>
      <c r="AT105" s="2" t="str">
        <f t="shared" si="185"/>
        <v/>
      </c>
      <c r="AU105" s="2" t="str">
        <f t="shared" si="186"/>
        <v/>
      </c>
      <c r="AV105" s="2" t="str">
        <f t="shared" si="187"/>
        <v xml:space="preserve"> </v>
      </c>
      <c r="AW105" s="2" t="str">
        <f t="shared" si="220"/>
        <v xml:space="preserve"> </v>
      </c>
      <c r="AX105" s="2" t="str">
        <f t="shared" si="221"/>
        <v xml:space="preserve"> </v>
      </c>
      <c r="AY105" s="2" t="str">
        <f t="shared" si="222"/>
        <v xml:space="preserve"> </v>
      </c>
      <c r="AZ105" s="2"/>
      <c r="BA105" s="2" t="str">
        <f t="shared" si="188"/>
        <v/>
      </c>
      <c r="BB105" s="2" t="str">
        <f t="shared" si="189"/>
        <v/>
      </c>
      <c r="BC105" s="2" t="str">
        <f t="shared" si="190"/>
        <v/>
      </c>
      <c r="BD105" s="2" t="str">
        <f t="shared" si="191"/>
        <v/>
      </c>
      <c r="BE105" s="2"/>
      <c r="BH105" s="11" t="str">
        <f t="shared" si="237"/>
        <v/>
      </c>
      <c r="BI105" s="13" t="str">
        <f t="shared" si="238"/>
        <v/>
      </c>
      <c r="BJ105" s="4" t="str">
        <f t="shared" si="157"/>
        <v/>
      </c>
      <c r="BK105" s="4" t="str">
        <f t="shared" si="158"/>
        <v/>
      </c>
      <c r="BL105" s="4" t="str">
        <f t="shared" si="159"/>
        <v/>
      </c>
      <c r="BM105" s="7" t="str">
        <f t="shared" si="192"/>
        <v/>
      </c>
      <c r="BN105" s="7" t="str">
        <f t="shared" si="160"/>
        <v/>
      </c>
      <c r="BO105" s="7" t="str">
        <f t="shared" si="193"/>
        <v/>
      </c>
      <c r="BP105" s="7" t="str">
        <f t="shared" si="161"/>
        <v/>
      </c>
      <c r="BQ105" s="7" t="str">
        <f t="shared" si="162"/>
        <v/>
      </c>
      <c r="BR105" s="7" t="str">
        <f t="shared" si="163"/>
        <v/>
      </c>
      <c r="BS105" s="7" t="str">
        <f t="shared" si="194"/>
        <v/>
      </c>
      <c r="BT105" s="7" t="str">
        <f t="shared" si="195"/>
        <v/>
      </c>
      <c r="BU105" s="3" t="str">
        <f t="shared" si="164"/>
        <v/>
      </c>
      <c r="BV105" s="4" t="str">
        <f t="shared" si="165"/>
        <v/>
      </c>
      <c r="BW105" s="4" t="str">
        <f t="shared" si="166"/>
        <v/>
      </c>
      <c r="BX105" s="5" t="str">
        <f t="shared" si="167"/>
        <v/>
      </c>
      <c r="BY105" s="3" t="str">
        <f t="shared" si="168"/>
        <v/>
      </c>
      <c r="BZ105" s="5" t="str">
        <f t="shared" si="169"/>
        <v/>
      </c>
      <c r="CA105" s="7" t="str">
        <f t="shared" si="170"/>
        <v/>
      </c>
      <c r="CB105" s="7" t="str">
        <f t="shared" si="196"/>
        <v/>
      </c>
      <c r="CC105" s="7" t="str">
        <f t="shared" si="171"/>
        <v/>
      </c>
      <c r="CD105" s="7" t="str">
        <f t="shared" si="172"/>
        <v/>
      </c>
      <c r="CE105" s="7" t="str">
        <f t="shared" si="173"/>
        <v/>
      </c>
      <c r="CF105" s="7" t="str">
        <f t="shared" si="197"/>
        <v/>
      </c>
      <c r="CG105" s="7" t="str">
        <f t="shared" si="174"/>
        <v/>
      </c>
      <c r="CH105" s="7" t="str">
        <f t="shared" si="198"/>
        <v/>
      </c>
      <c r="CI105" s="4"/>
      <c r="CJ105" s="4" t="str">
        <f t="shared" si="175"/>
        <v/>
      </c>
      <c r="CK105" s="5" t="str">
        <f t="shared" si="176"/>
        <v/>
      </c>
      <c r="CL105" s="1" t="str">
        <f t="shared" si="203"/>
        <v/>
      </c>
      <c r="CM105" s="150" t="str">
        <f t="shared" si="204"/>
        <v/>
      </c>
      <c r="CN105" s="150" t="str">
        <f t="shared" si="205"/>
        <v/>
      </c>
      <c r="CO105" s="7" t="str">
        <f t="shared" si="206"/>
        <v/>
      </c>
      <c r="CP105" s="7"/>
      <c r="CQ105" s="7" t="str">
        <f t="shared" si="207"/>
        <v/>
      </c>
      <c r="CR105" s="7" t="str">
        <f t="shared" si="208"/>
        <v/>
      </c>
      <c r="CS105" s="7" t="str">
        <f t="shared" si="209"/>
        <v/>
      </c>
      <c r="CT105" s="7" t="str">
        <f t="shared" si="210"/>
        <v/>
      </c>
      <c r="CU105" s="7"/>
      <c r="CV105" s="7" t="str">
        <f t="shared" si="211"/>
        <v/>
      </c>
    </row>
    <row r="106" spans="1:100" ht="17.25" customHeight="1" x14ac:dyDescent="0.2">
      <c r="A106" s="37">
        <v>97</v>
      </c>
      <c r="B106" s="135"/>
      <c r="C106" s="42"/>
      <c r="D106" s="133"/>
      <c r="E106" s="40"/>
      <c r="F106" s="44"/>
      <c r="G106" s="133"/>
      <c r="H106" s="154"/>
      <c r="I106" s="16" t="str">
        <f t="shared" si="149"/>
        <v/>
      </c>
      <c r="J106" s="15" t="str">
        <f t="shared" si="150"/>
        <v/>
      </c>
      <c r="K106" s="15" t="str">
        <f>IF(BH106="1",COUNTIF(BH$10:BH106,"1"),"")</f>
        <v/>
      </c>
      <c r="L106" s="15" t="str">
        <f t="shared" si="151"/>
        <v/>
      </c>
      <c r="M106" s="15" t="str">
        <f t="shared" si="152"/>
        <v/>
      </c>
      <c r="N106" s="15" t="str">
        <f>IF(BI106="1",COUNTIF(BI$10:BI106,"1"),"")</f>
        <v/>
      </c>
      <c r="O106" s="15" t="str">
        <f t="shared" si="153"/>
        <v/>
      </c>
      <c r="P106" s="17" t="str">
        <f t="shared" si="154"/>
        <v/>
      </c>
      <c r="Q106" s="1"/>
      <c r="R106" s="242">
        <f t="shared" ref="R106:AE121" ca="1" si="259">R82</f>
        <v>1</v>
      </c>
      <c r="S106" s="136">
        <f t="shared" ca="1" si="259"/>
        <v>0</v>
      </c>
      <c r="T106" s="136">
        <f t="shared" ca="1" si="259"/>
        <v>0</v>
      </c>
      <c r="U106" s="136">
        <f t="shared" ca="1" si="259"/>
        <v>0</v>
      </c>
      <c r="V106" s="136">
        <f t="shared" ca="1" si="259"/>
        <v>0</v>
      </c>
      <c r="W106" s="136">
        <f t="shared" ca="1" si="259"/>
        <v>0</v>
      </c>
      <c r="X106" s="243">
        <f t="shared" si="259"/>
        <v>0</v>
      </c>
      <c r="Y106" s="242">
        <f t="shared" ca="1" si="259"/>
        <v>1</v>
      </c>
      <c r="Z106" s="136">
        <f t="shared" ca="1" si="259"/>
        <v>0</v>
      </c>
      <c r="AA106" s="136">
        <f t="shared" ca="1" si="259"/>
        <v>0</v>
      </c>
      <c r="AB106" s="136">
        <f t="shared" ca="1" si="259"/>
        <v>0</v>
      </c>
      <c r="AC106" s="136">
        <f t="shared" ca="1" si="259"/>
        <v>0</v>
      </c>
      <c r="AD106" s="136">
        <f t="shared" ca="1" si="259"/>
        <v>0</v>
      </c>
      <c r="AE106" s="243">
        <f t="shared" si="259"/>
        <v>0</v>
      </c>
      <c r="AH106" s="2" t="str">
        <f t="shared" si="214"/>
        <v/>
      </c>
      <c r="AI106" s="2" t="str">
        <f t="shared" si="215"/>
        <v/>
      </c>
      <c r="AJ106" s="2" t="str">
        <f t="shared" si="201"/>
        <v/>
      </c>
      <c r="AK106" s="2" t="str">
        <f t="shared" si="179"/>
        <v/>
      </c>
      <c r="AL106" s="2" t="str">
        <f t="shared" si="180"/>
        <v/>
      </c>
      <c r="AM106" s="2" t="str">
        <f t="shared" si="181"/>
        <v/>
      </c>
      <c r="AN106" s="2" t="str">
        <f t="shared" si="182"/>
        <v/>
      </c>
      <c r="AO106" s="2" t="str">
        <f t="shared" si="216"/>
        <v/>
      </c>
      <c r="AP106" s="2" t="str">
        <f t="shared" si="217"/>
        <v/>
      </c>
      <c r="AQ106" s="2" t="str">
        <f t="shared" si="202"/>
        <v/>
      </c>
      <c r="AR106" s="2" t="str">
        <f t="shared" si="183"/>
        <v/>
      </c>
      <c r="AS106" s="2" t="str">
        <f t="shared" si="184"/>
        <v/>
      </c>
      <c r="AT106" s="2" t="str">
        <f t="shared" si="185"/>
        <v/>
      </c>
      <c r="AU106" s="2" t="str">
        <f t="shared" si="186"/>
        <v/>
      </c>
      <c r="AV106" s="2" t="str">
        <f t="shared" si="187"/>
        <v xml:space="preserve"> </v>
      </c>
      <c r="AW106" s="2" t="str">
        <f t="shared" si="220"/>
        <v xml:space="preserve"> </v>
      </c>
      <c r="AX106" s="2" t="str">
        <f t="shared" si="221"/>
        <v xml:space="preserve"> </v>
      </c>
      <c r="AY106" s="2" t="str">
        <f t="shared" si="222"/>
        <v xml:space="preserve"> </v>
      </c>
      <c r="AZ106" s="2"/>
      <c r="BA106" s="2" t="str">
        <f t="shared" si="188"/>
        <v/>
      </c>
      <c r="BB106" s="2" t="str">
        <f t="shared" si="189"/>
        <v/>
      </c>
      <c r="BC106" s="2" t="str">
        <f t="shared" si="190"/>
        <v/>
      </c>
      <c r="BD106" s="2" t="str">
        <f t="shared" si="191"/>
        <v/>
      </c>
      <c r="BH106" s="11" t="str">
        <f t="shared" si="237"/>
        <v/>
      </c>
      <c r="BI106" s="13" t="str">
        <f t="shared" si="238"/>
        <v/>
      </c>
      <c r="BJ106" s="4" t="str">
        <f t="shared" si="157"/>
        <v/>
      </c>
      <c r="BK106" s="4" t="str">
        <f t="shared" si="158"/>
        <v/>
      </c>
      <c r="BL106" s="4" t="str">
        <f t="shared" si="159"/>
        <v/>
      </c>
      <c r="BM106" s="7" t="str">
        <f t="shared" si="192"/>
        <v/>
      </c>
      <c r="BN106" s="7" t="str">
        <f t="shared" si="160"/>
        <v/>
      </c>
      <c r="BO106" s="7" t="str">
        <f t="shared" si="193"/>
        <v/>
      </c>
      <c r="BP106" s="7" t="str">
        <f t="shared" si="161"/>
        <v/>
      </c>
      <c r="BQ106" s="7" t="str">
        <f t="shared" si="162"/>
        <v/>
      </c>
      <c r="BR106" s="7" t="str">
        <f t="shared" si="163"/>
        <v/>
      </c>
      <c r="BS106" s="7" t="str">
        <f t="shared" si="194"/>
        <v/>
      </c>
      <c r="BT106" s="7" t="str">
        <f t="shared" si="195"/>
        <v/>
      </c>
      <c r="BU106" s="3" t="str">
        <f t="shared" si="164"/>
        <v/>
      </c>
      <c r="BV106" s="4" t="str">
        <f t="shared" si="165"/>
        <v/>
      </c>
      <c r="BW106" s="4" t="str">
        <f t="shared" ref="BW106:BW108" si="260">IF(B106=+$C$1,BX106,"")</f>
        <v/>
      </c>
      <c r="BX106" s="5" t="str">
        <f t="shared" si="167"/>
        <v/>
      </c>
      <c r="BY106" s="3" t="str">
        <f t="shared" si="168"/>
        <v/>
      </c>
      <c r="BZ106" s="5" t="str">
        <f t="shared" si="169"/>
        <v/>
      </c>
      <c r="CA106" s="7" t="str">
        <f t="shared" si="170"/>
        <v/>
      </c>
      <c r="CB106" s="7" t="str">
        <f t="shared" si="196"/>
        <v/>
      </c>
      <c r="CC106" s="7" t="str">
        <f t="shared" si="171"/>
        <v/>
      </c>
      <c r="CD106" s="7" t="str">
        <f t="shared" si="172"/>
        <v/>
      </c>
      <c r="CE106" s="7" t="str">
        <f t="shared" si="173"/>
        <v/>
      </c>
      <c r="CF106" s="7" t="str">
        <f t="shared" si="197"/>
        <v/>
      </c>
      <c r="CG106" s="7" t="str">
        <f t="shared" si="174"/>
        <v/>
      </c>
      <c r="CH106" s="7" t="str">
        <f t="shared" si="198"/>
        <v/>
      </c>
      <c r="CI106" s="4"/>
      <c r="CJ106" s="4" t="str">
        <f t="shared" si="175"/>
        <v/>
      </c>
      <c r="CK106" s="5" t="str">
        <f t="shared" si="176"/>
        <v/>
      </c>
      <c r="CL106" s="1" t="str">
        <f t="shared" si="203"/>
        <v/>
      </c>
      <c r="CM106" s="150" t="str">
        <f t="shared" si="204"/>
        <v/>
      </c>
      <c r="CN106" s="150" t="str">
        <f t="shared" si="205"/>
        <v/>
      </c>
      <c r="CO106" s="7" t="str">
        <f t="shared" si="206"/>
        <v/>
      </c>
      <c r="CP106" s="7"/>
      <c r="CQ106" s="7" t="str">
        <f t="shared" si="207"/>
        <v/>
      </c>
      <c r="CR106" s="7" t="str">
        <f t="shared" si="208"/>
        <v/>
      </c>
      <c r="CS106" s="7" t="str">
        <f t="shared" si="209"/>
        <v/>
      </c>
      <c r="CT106" s="7" t="str">
        <f t="shared" si="210"/>
        <v/>
      </c>
      <c r="CU106" s="7"/>
      <c r="CV106" s="7" t="str">
        <f t="shared" si="211"/>
        <v/>
      </c>
    </row>
    <row r="107" spans="1:100" ht="17.25" customHeight="1" x14ac:dyDescent="0.2">
      <c r="A107" s="37">
        <v>98</v>
      </c>
      <c r="B107" s="135"/>
      <c r="C107" s="42"/>
      <c r="D107" s="133"/>
      <c r="E107" s="40"/>
      <c r="F107" s="44"/>
      <c r="G107" s="133"/>
      <c r="H107" s="154"/>
      <c r="I107" s="16" t="str">
        <f t="shared" si="149"/>
        <v/>
      </c>
      <c r="J107" s="15" t="str">
        <f t="shared" si="150"/>
        <v/>
      </c>
      <c r="K107" s="15" t="str">
        <f>IF(BH107="1",COUNTIF(BH$10:BH107,"1"),"")</f>
        <v/>
      </c>
      <c r="L107" s="15" t="str">
        <f t="shared" si="151"/>
        <v/>
      </c>
      <c r="M107" s="15" t="str">
        <f t="shared" si="152"/>
        <v/>
      </c>
      <c r="N107" s="15" t="str">
        <f>IF(BI107="1",COUNTIF(BI$10:BI107,"1"),"")</f>
        <v/>
      </c>
      <c r="O107" s="15" t="str">
        <f t="shared" si="153"/>
        <v/>
      </c>
      <c r="P107" s="17" t="str">
        <f t="shared" si="154"/>
        <v/>
      </c>
      <c r="Q107" s="1"/>
      <c r="R107" s="242">
        <f t="shared" ref="R107:S107" ca="1" si="261">R83</f>
        <v>2</v>
      </c>
      <c r="S107" s="136">
        <f t="shared" ca="1" si="261"/>
        <v>0</v>
      </c>
      <c r="T107" s="136">
        <f t="shared" ca="1" si="259"/>
        <v>0</v>
      </c>
      <c r="U107" s="136">
        <f t="shared" ca="1" si="259"/>
        <v>0</v>
      </c>
      <c r="V107" s="136">
        <f t="shared" ca="1" si="259"/>
        <v>0</v>
      </c>
      <c r="W107" s="136">
        <f t="shared" ca="1" si="259"/>
        <v>0</v>
      </c>
      <c r="X107" s="243" t="str">
        <f t="shared" si="259"/>
        <v>×</v>
      </c>
      <c r="Y107" s="242">
        <f t="shared" ca="1" si="259"/>
        <v>2</v>
      </c>
      <c r="Z107" s="136">
        <f t="shared" ca="1" si="259"/>
        <v>0</v>
      </c>
      <c r="AA107" s="136">
        <f t="shared" ca="1" si="259"/>
        <v>0</v>
      </c>
      <c r="AB107" s="136">
        <f t="shared" ca="1" si="259"/>
        <v>0</v>
      </c>
      <c r="AC107" s="136">
        <f t="shared" ca="1" si="259"/>
        <v>0</v>
      </c>
      <c r="AD107" s="136">
        <f t="shared" ca="1" si="259"/>
        <v>0</v>
      </c>
      <c r="AE107" s="243" t="str">
        <f t="shared" si="259"/>
        <v>×</v>
      </c>
      <c r="AH107" s="2" t="str">
        <f t="shared" si="214"/>
        <v/>
      </c>
      <c r="AI107" s="2" t="str">
        <f t="shared" si="215"/>
        <v/>
      </c>
      <c r="AJ107" s="2" t="str">
        <f t="shared" si="201"/>
        <v/>
      </c>
      <c r="AK107" s="2" t="str">
        <f t="shared" si="179"/>
        <v/>
      </c>
      <c r="AL107" s="2" t="str">
        <f t="shared" si="180"/>
        <v/>
      </c>
      <c r="AM107" s="2" t="str">
        <f t="shared" si="181"/>
        <v/>
      </c>
      <c r="AN107" s="2" t="str">
        <f t="shared" si="182"/>
        <v/>
      </c>
      <c r="AO107" s="2" t="str">
        <f t="shared" si="216"/>
        <v/>
      </c>
      <c r="AP107" s="2" t="str">
        <f t="shared" si="217"/>
        <v/>
      </c>
      <c r="AQ107" s="2" t="str">
        <f t="shared" si="202"/>
        <v/>
      </c>
      <c r="AR107" s="2" t="str">
        <f t="shared" si="183"/>
        <v/>
      </c>
      <c r="AS107" s="2" t="str">
        <f t="shared" si="184"/>
        <v/>
      </c>
      <c r="AT107" s="2" t="str">
        <f t="shared" si="185"/>
        <v/>
      </c>
      <c r="AU107" s="2" t="str">
        <f t="shared" si="186"/>
        <v/>
      </c>
      <c r="AV107" s="2" t="str">
        <f t="shared" si="187"/>
        <v xml:space="preserve"> </v>
      </c>
      <c r="AW107" s="2" t="str">
        <f t="shared" si="220"/>
        <v xml:space="preserve"> </v>
      </c>
      <c r="AX107" s="2" t="str">
        <f t="shared" si="221"/>
        <v xml:space="preserve"> </v>
      </c>
      <c r="AY107" s="2" t="str">
        <f t="shared" si="222"/>
        <v xml:space="preserve"> </v>
      </c>
      <c r="AZ107" s="2"/>
      <c r="BA107" s="2" t="str">
        <f t="shared" si="188"/>
        <v/>
      </c>
      <c r="BB107" s="2" t="str">
        <f t="shared" si="189"/>
        <v/>
      </c>
      <c r="BC107" s="2" t="str">
        <f t="shared" si="190"/>
        <v/>
      </c>
      <c r="BD107" s="2" t="str">
        <f t="shared" si="191"/>
        <v/>
      </c>
      <c r="BH107" s="11" t="str">
        <f t="shared" si="237"/>
        <v/>
      </c>
      <c r="BI107" s="13" t="str">
        <f t="shared" si="238"/>
        <v/>
      </c>
      <c r="BJ107" s="4" t="str">
        <f t="shared" si="157"/>
        <v/>
      </c>
      <c r="BK107" s="4" t="str">
        <f t="shared" si="158"/>
        <v/>
      </c>
      <c r="BL107" s="4" t="str">
        <f t="shared" si="159"/>
        <v/>
      </c>
      <c r="BM107" s="7" t="str">
        <f t="shared" si="192"/>
        <v/>
      </c>
      <c r="BN107" s="7" t="str">
        <f t="shared" si="160"/>
        <v/>
      </c>
      <c r="BO107" s="7" t="str">
        <f t="shared" si="193"/>
        <v/>
      </c>
      <c r="BP107" s="7" t="str">
        <f t="shared" si="161"/>
        <v/>
      </c>
      <c r="BQ107" s="7" t="str">
        <f t="shared" si="162"/>
        <v/>
      </c>
      <c r="BR107" s="7" t="str">
        <f t="shared" si="163"/>
        <v/>
      </c>
      <c r="BS107" s="7" t="str">
        <f t="shared" si="194"/>
        <v/>
      </c>
      <c r="BT107" s="7" t="str">
        <f t="shared" si="195"/>
        <v/>
      </c>
      <c r="BU107" s="3" t="str">
        <f t="shared" si="164"/>
        <v/>
      </c>
      <c r="BV107" s="4" t="str">
        <f t="shared" si="165"/>
        <v/>
      </c>
      <c r="BW107" s="4" t="str">
        <f t="shared" si="260"/>
        <v/>
      </c>
      <c r="BX107" s="5" t="str">
        <f t="shared" si="167"/>
        <v/>
      </c>
      <c r="BY107" s="3" t="str">
        <f t="shared" si="168"/>
        <v/>
      </c>
      <c r="BZ107" s="5" t="str">
        <f t="shared" si="169"/>
        <v/>
      </c>
      <c r="CA107" s="7" t="str">
        <f t="shared" si="170"/>
        <v/>
      </c>
      <c r="CB107" s="7" t="str">
        <f t="shared" si="196"/>
        <v/>
      </c>
      <c r="CC107" s="7" t="str">
        <f t="shared" si="171"/>
        <v/>
      </c>
      <c r="CD107" s="7" t="str">
        <f t="shared" si="172"/>
        <v/>
      </c>
      <c r="CE107" s="7" t="str">
        <f t="shared" si="173"/>
        <v/>
      </c>
      <c r="CF107" s="7" t="str">
        <f t="shared" si="197"/>
        <v/>
      </c>
      <c r="CG107" s="7" t="str">
        <f t="shared" si="174"/>
        <v/>
      </c>
      <c r="CH107" s="7" t="str">
        <f t="shared" si="198"/>
        <v/>
      </c>
      <c r="CI107" s="4"/>
      <c r="CJ107" s="4" t="str">
        <f t="shared" si="175"/>
        <v/>
      </c>
      <c r="CK107" s="5" t="str">
        <f t="shared" si="176"/>
        <v/>
      </c>
      <c r="CL107" s="1" t="str">
        <f t="shared" si="203"/>
        <v/>
      </c>
      <c r="CM107" s="150" t="str">
        <f t="shared" si="204"/>
        <v/>
      </c>
      <c r="CN107" s="150" t="str">
        <f t="shared" si="205"/>
        <v/>
      </c>
      <c r="CO107" s="7" t="str">
        <f t="shared" si="206"/>
        <v/>
      </c>
      <c r="CP107" s="7"/>
      <c r="CQ107" s="7" t="str">
        <f t="shared" si="207"/>
        <v/>
      </c>
      <c r="CR107" s="7" t="str">
        <f t="shared" si="208"/>
        <v/>
      </c>
      <c r="CS107" s="7" t="str">
        <f t="shared" si="209"/>
        <v/>
      </c>
      <c r="CT107" s="7" t="str">
        <f t="shared" si="210"/>
        <v/>
      </c>
      <c r="CU107" s="7"/>
      <c r="CV107" s="7" t="str">
        <f t="shared" si="211"/>
        <v/>
      </c>
    </row>
    <row r="108" spans="1:100" ht="17.25" customHeight="1" x14ac:dyDescent="0.2">
      <c r="A108" s="37">
        <v>99</v>
      </c>
      <c r="B108" s="135"/>
      <c r="C108" s="42"/>
      <c r="D108" s="133"/>
      <c r="E108" s="40"/>
      <c r="F108" s="44"/>
      <c r="G108" s="133"/>
      <c r="H108" s="154"/>
      <c r="I108" s="16" t="str">
        <f t="shared" ref="I108:I154" si="262">BM108&amp;CA108&amp;CO108</f>
        <v/>
      </c>
      <c r="J108" s="15" t="str">
        <f t="shared" ref="J108:J154" si="263">BN108&amp;CB108</f>
        <v/>
      </c>
      <c r="K108" s="15" t="str">
        <f>IF(BH108="1",COUNTIF(BH$10:BH108,"1"),"")</f>
        <v/>
      </c>
      <c r="L108" s="15" t="str">
        <f t="shared" ref="L108:L154" si="264">BP108&amp;CD108&amp;CR108</f>
        <v/>
      </c>
      <c r="M108" s="15" t="str">
        <f t="shared" ref="M108:M154" si="265">BQ108&amp;CE108&amp;CS108</f>
        <v/>
      </c>
      <c r="N108" s="15" t="str">
        <f>IF(BI108="1",COUNTIF(BI$10:BI108,"1"),"")</f>
        <v/>
      </c>
      <c r="O108" s="15" t="str">
        <f t="shared" ref="O108:O154" si="266">BS108&amp;CG108</f>
        <v/>
      </c>
      <c r="P108" s="17" t="str">
        <f t="shared" ref="P108:P154" si="267">BT108&amp;CH108&amp;CV108</f>
        <v/>
      </c>
      <c r="Q108" s="1"/>
      <c r="R108" s="242">
        <f t="shared" ref="R108:S108" ca="1" si="268">R84</f>
        <v>3</v>
      </c>
      <c r="S108" s="136">
        <f t="shared" ca="1" si="268"/>
        <v>0</v>
      </c>
      <c r="T108" s="136">
        <f t="shared" ca="1" si="259"/>
        <v>0</v>
      </c>
      <c r="U108" s="136">
        <f t="shared" ca="1" si="259"/>
        <v>0</v>
      </c>
      <c r="V108" s="136">
        <f t="shared" ca="1" si="259"/>
        <v>0</v>
      </c>
      <c r="W108" s="136">
        <f t="shared" ca="1" si="259"/>
        <v>0</v>
      </c>
      <c r="X108" s="243">
        <f t="shared" si="259"/>
        <v>0</v>
      </c>
      <c r="Y108" s="242">
        <f t="shared" ca="1" si="259"/>
        <v>3</v>
      </c>
      <c r="Z108" s="136">
        <f t="shared" ca="1" si="259"/>
        <v>0</v>
      </c>
      <c r="AA108" s="136">
        <f t="shared" ca="1" si="259"/>
        <v>0</v>
      </c>
      <c r="AB108" s="136">
        <f t="shared" ca="1" si="259"/>
        <v>0</v>
      </c>
      <c r="AC108" s="136">
        <f t="shared" ca="1" si="259"/>
        <v>0</v>
      </c>
      <c r="AD108" s="136">
        <f t="shared" ca="1" si="259"/>
        <v>0</v>
      </c>
      <c r="AE108" s="244">
        <f t="shared" si="259"/>
        <v>0</v>
      </c>
      <c r="AH108" s="2" t="str">
        <f t="shared" si="214"/>
        <v/>
      </c>
      <c r="AI108" s="2" t="str">
        <f t="shared" si="215"/>
        <v/>
      </c>
      <c r="AJ108" s="2" t="str">
        <f t="shared" si="201"/>
        <v/>
      </c>
      <c r="AK108" s="2" t="str">
        <f t="shared" si="179"/>
        <v/>
      </c>
      <c r="AL108" s="2" t="str">
        <f t="shared" si="180"/>
        <v/>
      </c>
      <c r="AM108" s="2" t="str">
        <f t="shared" si="181"/>
        <v/>
      </c>
      <c r="AN108" s="2" t="str">
        <f t="shared" si="182"/>
        <v/>
      </c>
      <c r="AO108" s="2" t="str">
        <f t="shared" si="216"/>
        <v/>
      </c>
      <c r="AP108" s="2" t="str">
        <f t="shared" si="217"/>
        <v/>
      </c>
      <c r="AQ108" s="2" t="str">
        <f t="shared" si="202"/>
        <v/>
      </c>
      <c r="AR108" s="2" t="str">
        <f t="shared" si="183"/>
        <v/>
      </c>
      <c r="AS108" s="2" t="str">
        <f t="shared" si="184"/>
        <v/>
      </c>
      <c r="AT108" s="2" t="str">
        <f t="shared" si="185"/>
        <v/>
      </c>
      <c r="AU108" s="2" t="str">
        <f t="shared" si="186"/>
        <v/>
      </c>
      <c r="AV108" s="2" t="str">
        <f t="shared" si="187"/>
        <v xml:space="preserve"> </v>
      </c>
      <c r="AW108" s="2" t="str">
        <f t="shared" si="220"/>
        <v xml:space="preserve"> </v>
      </c>
      <c r="AX108" s="2" t="str">
        <f t="shared" si="221"/>
        <v xml:space="preserve"> </v>
      </c>
      <c r="AY108" s="2" t="str">
        <f t="shared" si="222"/>
        <v xml:space="preserve"> </v>
      </c>
      <c r="AZ108" s="2"/>
      <c r="BA108" s="2" t="str">
        <f t="shared" si="188"/>
        <v/>
      </c>
      <c r="BB108" s="2" t="str">
        <f t="shared" si="189"/>
        <v/>
      </c>
      <c r="BC108" s="2" t="str">
        <f t="shared" si="190"/>
        <v/>
      </c>
      <c r="BD108" s="2" t="str">
        <f t="shared" si="191"/>
        <v/>
      </c>
      <c r="BH108" s="11" t="str">
        <f t="shared" si="237"/>
        <v/>
      </c>
      <c r="BI108" s="13" t="str">
        <f t="shared" si="238"/>
        <v/>
      </c>
      <c r="BJ108" s="4" t="str">
        <f t="shared" si="157"/>
        <v/>
      </c>
      <c r="BK108" s="4" t="str">
        <f t="shared" si="158"/>
        <v/>
      </c>
      <c r="BL108" s="4" t="str">
        <f t="shared" si="159"/>
        <v/>
      </c>
      <c r="BM108" s="7" t="str">
        <f t="shared" si="192"/>
        <v/>
      </c>
      <c r="BN108" s="7" t="str">
        <f t="shared" si="160"/>
        <v/>
      </c>
      <c r="BO108" s="7" t="str">
        <f t="shared" si="193"/>
        <v/>
      </c>
      <c r="BP108" s="7" t="str">
        <f t="shared" si="161"/>
        <v/>
      </c>
      <c r="BQ108" s="7" t="str">
        <f t="shared" si="162"/>
        <v/>
      </c>
      <c r="BR108" s="7" t="str">
        <f t="shared" si="163"/>
        <v/>
      </c>
      <c r="BS108" s="7" t="str">
        <f t="shared" si="194"/>
        <v/>
      </c>
      <c r="BT108" s="7" t="str">
        <f t="shared" si="195"/>
        <v/>
      </c>
      <c r="BU108" s="3" t="str">
        <f t="shared" si="164"/>
        <v/>
      </c>
      <c r="BV108" s="4" t="str">
        <f t="shared" si="165"/>
        <v/>
      </c>
      <c r="BW108" s="4" t="str">
        <f t="shared" si="260"/>
        <v/>
      </c>
      <c r="BX108" s="5" t="str">
        <f t="shared" si="167"/>
        <v/>
      </c>
      <c r="BY108" s="3" t="str">
        <f t="shared" si="168"/>
        <v/>
      </c>
      <c r="BZ108" s="5" t="str">
        <f t="shared" si="169"/>
        <v/>
      </c>
      <c r="CA108" s="7" t="str">
        <f t="shared" si="170"/>
        <v/>
      </c>
      <c r="CB108" s="7" t="str">
        <f t="shared" si="196"/>
        <v/>
      </c>
      <c r="CC108" s="7" t="str">
        <f t="shared" si="171"/>
        <v/>
      </c>
      <c r="CD108" s="7" t="str">
        <f t="shared" si="172"/>
        <v/>
      </c>
      <c r="CE108" s="7" t="str">
        <f t="shared" si="173"/>
        <v/>
      </c>
      <c r="CF108" s="7" t="str">
        <f t="shared" si="197"/>
        <v/>
      </c>
      <c r="CG108" s="7" t="str">
        <f t="shared" si="174"/>
        <v/>
      </c>
      <c r="CH108" s="7" t="str">
        <f t="shared" si="198"/>
        <v/>
      </c>
      <c r="CI108" s="4"/>
      <c r="CJ108" s="4" t="str">
        <f t="shared" si="175"/>
        <v/>
      </c>
      <c r="CK108" s="5" t="str">
        <f t="shared" si="176"/>
        <v/>
      </c>
      <c r="CL108" s="1" t="str">
        <f t="shared" si="203"/>
        <v/>
      </c>
      <c r="CM108" s="150" t="str">
        <f t="shared" si="204"/>
        <v/>
      </c>
      <c r="CN108" s="150" t="str">
        <f t="shared" si="205"/>
        <v/>
      </c>
      <c r="CO108" s="7" t="str">
        <f t="shared" si="206"/>
        <v/>
      </c>
      <c r="CP108" s="7"/>
      <c r="CQ108" s="7" t="str">
        <f t="shared" si="207"/>
        <v/>
      </c>
      <c r="CR108" s="7" t="str">
        <f t="shared" si="208"/>
        <v/>
      </c>
      <c r="CS108" s="7" t="str">
        <f t="shared" si="209"/>
        <v/>
      </c>
      <c r="CT108" s="7" t="str">
        <f t="shared" si="210"/>
        <v/>
      </c>
      <c r="CU108" s="7"/>
      <c r="CV108" s="7" t="str">
        <f t="shared" si="211"/>
        <v/>
      </c>
    </row>
    <row r="109" spans="1:100" ht="17.25" customHeight="1" x14ac:dyDescent="0.2">
      <c r="A109" s="37">
        <v>100</v>
      </c>
      <c r="B109" s="135"/>
      <c r="C109" s="42"/>
      <c r="D109" s="133"/>
      <c r="E109" s="40"/>
      <c r="F109" s="44"/>
      <c r="G109" s="133"/>
      <c r="H109" s="2"/>
      <c r="I109" s="16" t="str">
        <f t="shared" si="262"/>
        <v/>
      </c>
      <c r="J109" s="15" t="str">
        <f t="shared" si="263"/>
        <v/>
      </c>
      <c r="K109" s="15" t="str">
        <f>IF(BH109="1",COUNTIF(BH$10:BH109,"1"),"")</f>
        <v/>
      </c>
      <c r="L109" s="15" t="str">
        <f t="shared" si="264"/>
        <v/>
      </c>
      <c r="M109" s="15" t="str">
        <f t="shared" si="265"/>
        <v/>
      </c>
      <c r="N109" s="15" t="str">
        <f>IF(BI109="1",COUNTIF(BI$10:BI109,"1"),"")</f>
        <v/>
      </c>
      <c r="O109" s="15" t="str">
        <f t="shared" si="266"/>
        <v/>
      </c>
      <c r="P109" s="17" t="str">
        <f t="shared" si="267"/>
        <v/>
      </c>
      <c r="R109" s="242">
        <f t="shared" ref="R109:S109" ca="1" si="269">R85</f>
        <v>4</v>
      </c>
      <c r="S109" s="136">
        <f t="shared" ca="1" si="269"/>
        <v>0</v>
      </c>
      <c r="T109" s="136">
        <f t="shared" ca="1" si="259"/>
        <v>0</v>
      </c>
      <c r="U109" s="136">
        <f t="shared" ca="1" si="259"/>
        <v>0</v>
      </c>
      <c r="V109" s="136">
        <f t="shared" ca="1" si="259"/>
        <v>0</v>
      </c>
      <c r="W109" s="136">
        <f t="shared" ca="1" si="259"/>
        <v>0</v>
      </c>
      <c r="X109" s="243">
        <f t="shared" si="259"/>
        <v>0</v>
      </c>
      <c r="Y109" s="242">
        <f t="shared" ca="1" si="259"/>
        <v>4</v>
      </c>
      <c r="Z109" s="136">
        <f t="shared" ca="1" si="259"/>
        <v>0</v>
      </c>
      <c r="AA109" s="136">
        <f t="shared" ca="1" si="259"/>
        <v>0</v>
      </c>
      <c r="AB109" s="136">
        <f t="shared" ca="1" si="259"/>
        <v>0</v>
      </c>
      <c r="AC109" s="136">
        <f t="shared" ca="1" si="259"/>
        <v>0</v>
      </c>
      <c r="AD109" s="136">
        <f t="shared" ca="1" si="259"/>
        <v>0</v>
      </c>
      <c r="AE109" s="243">
        <f t="shared" si="259"/>
        <v>0</v>
      </c>
    </row>
    <row r="110" spans="1:100" ht="17.25" customHeight="1" x14ac:dyDescent="0.2">
      <c r="A110" s="37">
        <v>101</v>
      </c>
      <c r="B110" s="135"/>
      <c r="C110" s="42"/>
      <c r="D110" s="133"/>
      <c r="E110" s="40"/>
      <c r="F110" s="44"/>
      <c r="G110" s="133"/>
      <c r="I110" s="16" t="str">
        <f t="shared" si="262"/>
        <v/>
      </c>
      <c r="J110" s="15" t="str">
        <f t="shared" si="263"/>
        <v/>
      </c>
      <c r="K110" s="15" t="str">
        <f>IF(BH110="1",COUNTIF(BH$10:BH110,"1"),"")</f>
        <v/>
      </c>
      <c r="L110" s="15" t="str">
        <f t="shared" si="264"/>
        <v/>
      </c>
      <c r="M110" s="15" t="str">
        <f t="shared" si="265"/>
        <v/>
      </c>
      <c r="N110" s="15" t="str">
        <f>IF(BI110="1",COUNTIF(BI$10:BI110,"1"),"")</f>
        <v/>
      </c>
      <c r="O110" s="15" t="str">
        <f t="shared" si="266"/>
        <v/>
      </c>
      <c r="P110" s="17" t="str">
        <f t="shared" si="267"/>
        <v/>
      </c>
      <c r="R110" s="242">
        <f t="shared" ref="R110:S110" ca="1" si="270">R86</f>
        <v>5</v>
      </c>
      <c r="S110" s="136">
        <f t="shared" ca="1" si="270"/>
        <v>0</v>
      </c>
      <c r="T110" s="136">
        <f t="shared" ca="1" si="259"/>
        <v>0</v>
      </c>
      <c r="U110" s="136">
        <f t="shared" ca="1" si="259"/>
        <v>0</v>
      </c>
      <c r="V110" s="136">
        <f t="shared" ca="1" si="259"/>
        <v>0</v>
      </c>
      <c r="W110" s="136">
        <f t="shared" ca="1" si="259"/>
        <v>0</v>
      </c>
      <c r="X110" s="243"/>
      <c r="Y110" s="242">
        <f t="shared" ref="Y110:Z110" ca="1" si="271">Y86</f>
        <v>5</v>
      </c>
      <c r="Z110" s="136">
        <f t="shared" ca="1" si="271"/>
        <v>0</v>
      </c>
      <c r="AA110" s="136">
        <f t="shared" ca="1" si="259"/>
        <v>0</v>
      </c>
      <c r="AB110" s="136">
        <f t="shared" ca="1" si="259"/>
        <v>0</v>
      </c>
      <c r="AC110" s="136">
        <f t="shared" ca="1" si="259"/>
        <v>0</v>
      </c>
      <c r="AD110" s="136">
        <f t="shared" ca="1" si="259"/>
        <v>0</v>
      </c>
      <c r="AE110" s="245"/>
    </row>
    <row r="111" spans="1:100" ht="17.25" customHeight="1" x14ac:dyDescent="0.2">
      <c r="A111" s="37">
        <v>102</v>
      </c>
      <c r="B111" s="135"/>
      <c r="C111" s="42"/>
      <c r="D111" s="133"/>
      <c r="E111" s="40"/>
      <c r="F111" s="44"/>
      <c r="G111" s="133"/>
      <c r="I111" s="16" t="str">
        <f t="shared" si="262"/>
        <v/>
      </c>
      <c r="J111" s="15" t="str">
        <f t="shared" si="263"/>
        <v/>
      </c>
      <c r="K111" s="15" t="str">
        <f>IF(BH111="1",COUNTIF(BH$10:BH111,"1"),"")</f>
        <v/>
      </c>
      <c r="L111" s="15" t="str">
        <f t="shared" si="264"/>
        <v/>
      </c>
      <c r="M111" s="15" t="str">
        <f t="shared" si="265"/>
        <v/>
      </c>
      <c r="N111" s="15" t="str">
        <f>IF(BI111="1",COUNTIF(BI$10:BI111,"1"),"")</f>
        <v/>
      </c>
      <c r="O111" s="15" t="str">
        <f t="shared" si="266"/>
        <v/>
      </c>
      <c r="P111" s="17" t="str">
        <f t="shared" si="267"/>
        <v/>
      </c>
      <c r="R111" s="242">
        <f t="shared" ref="R111:S111" ca="1" si="272">R87</f>
        <v>6</v>
      </c>
      <c r="S111" s="136">
        <f t="shared" ca="1" si="272"/>
        <v>0</v>
      </c>
      <c r="T111" s="136">
        <f t="shared" ca="1" si="259"/>
        <v>0</v>
      </c>
      <c r="U111" s="136">
        <f t="shared" ca="1" si="259"/>
        <v>0</v>
      </c>
      <c r="V111" s="136">
        <f t="shared" ca="1" si="259"/>
        <v>0</v>
      </c>
      <c r="W111" s="136">
        <f t="shared" ca="1" si="259"/>
        <v>0</v>
      </c>
      <c r="X111" s="243"/>
      <c r="Y111" s="242">
        <f t="shared" ref="Y111:AD111" ca="1" si="273">Y87</f>
        <v>6</v>
      </c>
      <c r="Z111" s="136">
        <f t="shared" ca="1" si="273"/>
        <v>0</v>
      </c>
      <c r="AA111" s="136">
        <f t="shared" ca="1" si="273"/>
        <v>0</v>
      </c>
      <c r="AB111" s="136">
        <f t="shared" ca="1" si="273"/>
        <v>0</v>
      </c>
      <c r="AC111" s="136">
        <f t="shared" ca="1" si="273"/>
        <v>0</v>
      </c>
      <c r="AD111" s="136">
        <f t="shared" ca="1" si="273"/>
        <v>0</v>
      </c>
      <c r="AE111" s="243"/>
      <c r="BO111" s="1">
        <f>COUNTIF(BO10:BO108,1)</f>
        <v>0</v>
      </c>
    </row>
    <row r="112" spans="1:100" ht="17.25" customHeight="1" x14ac:dyDescent="0.2">
      <c r="A112" s="37">
        <v>103</v>
      </c>
      <c r="B112" s="135"/>
      <c r="C112" s="42"/>
      <c r="D112" s="133"/>
      <c r="E112" s="40"/>
      <c r="F112" s="44"/>
      <c r="G112" s="133"/>
      <c r="I112" s="16" t="str">
        <f t="shared" si="262"/>
        <v/>
      </c>
      <c r="J112" s="15" t="str">
        <f t="shared" si="263"/>
        <v/>
      </c>
      <c r="K112" s="15" t="str">
        <f>IF(BH112="1",COUNTIF(BH$10:BH112,"1"),"")</f>
        <v/>
      </c>
      <c r="L112" s="15" t="str">
        <f t="shared" si="264"/>
        <v/>
      </c>
      <c r="M112" s="15" t="str">
        <f t="shared" si="265"/>
        <v/>
      </c>
      <c r="N112" s="15" t="str">
        <f>IF(BI112="1",COUNTIF(BI$10:BI112,"1"),"")</f>
        <v/>
      </c>
      <c r="O112" s="15" t="str">
        <f t="shared" si="266"/>
        <v/>
      </c>
      <c r="P112" s="17" t="str">
        <f t="shared" si="267"/>
        <v/>
      </c>
      <c r="R112" s="242">
        <f t="shared" ref="R112:S112" ca="1" si="274">R88</f>
        <v>7</v>
      </c>
      <c r="S112" s="136">
        <f t="shared" ca="1" si="274"/>
        <v>0</v>
      </c>
      <c r="T112" s="136">
        <f t="shared" ca="1" si="259"/>
        <v>0</v>
      </c>
      <c r="U112" s="136">
        <f t="shared" ca="1" si="259"/>
        <v>0</v>
      </c>
      <c r="V112" s="136">
        <f t="shared" ca="1" si="259"/>
        <v>0</v>
      </c>
      <c r="W112" s="136">
        <f t="shared" ca="1" si="259"/>
        <v>0</v>
      </c>
      <c r="X112" s="243"/>
      <c r="Y112" s="242">
        <f t="shared" ref="Y112:AD112" ca="1" si="275">Y88</f>
        <v>7</v>
      </c>
      <c r="Z112" s="136">
        <f t="shared" ca="1" si="275"/>
        <v>0</v>
      </c>
      <c r="AA112" s="136">
        <f t="shared" ca="1" si="275"/>
        <v>0</v>
      </c>
      <c r="AB112" s="136">
        <f t="shared" ca="1" si="275"/>
        <v>0</v>
      </c>
      <c r="AC112" s="136">
        <f t="shared" ca="1" si="275"/>
        <v>0</v>
      </c>
      <c r="AD112" s="136">
        <f t="shared" ca="1" si="275"/>
        <v>0</v>
      </c>
      <c r="AE112" s="243"/>
    </row>
    <row r="113" spans="1:92" ht="17.25" customHeight="1" x14ac:dyDescent="0.2">
      <c r="A113" s="37">
        <v>104</v>
      </c>
      <c r="B113" s="135"/>
      <c r="C113" s="42"/>
      <c r="D113" s="133"/>
      <c r="E113" s="40"/>
      <c r="F113" s="44"/>
      <c r="G113" s="133"/>
      <c r="I113" s="16" t="str">
        <f t="shared" si="262"/>
        <v/>
      </c>
      <c r="J113" s="15" t="str">
        <f t="shared" si="263"/>
        <v/>
      </c>
      <c r="K113" s="15" t="str">
        <f>IF(BH113="1",COUNTIF(BH$10:BH113,"1"),"")</f>
        <v/>
      </c>
      <c r="L113" s="15" t="str">
        <f t="shared" si="264"/>
        <v/>
      </c>
      <c r="M113" s="15" t="str">
        <f t="shared" si="265"/>
        <v/>
      </c>
      <c r="N113" s="15" t="str">
        <f>IF(BI113="1",COUNTIF(BI$10:BI113,"1"),"")</f>
        <v/>
      </c>
      <c r="O113" s="15" t="str">
        <f t="shared" si="266"/>
        <v/>
      </c>
      <c r="P113" s="17" t="str">
        <f t="shared" si="267"/>
        <v/>
      </c>
      <c r="R113" s="242">
        <f t="shared" ref="R113:S113" ca="1" si="276">R89</f>
        <v>8</v>
      </c>
      <c r="S113" s="136">
        <f t="shared" ca="1" si="276"/>
        <v>0</v>
      </c>
      <c r="T113" s="136">
        <f t="shared" ca="1" si="259"/>
        <v>0</v>
      </c>
      <c r="U113" s="136">
        <f t="shared" ca="1" si="259"/>
        <v>0</v>
      </c>
      <c r="V113" s="136">
        <f t="shared" ca="1" si="259"/>
        <v>0</v>
      </c>
      <c r="W113" s="136">
        <f t="shared" ca="1" si="259"/>
        <v>0</v>
      </c>
      <c r="X113" s="243"/>
      <c r="Y113" s="242">
        <f t="shared" ref="Y113:AD113" ca="1" si="277">Y89</f>
        <v>8</v>
      </c>
      <c r="Z113" s="136">
        <f t="shared" ca="1" si="277"/>
        <v>0</v>
      </c>
      <c r="AA113" s="136">
        <f t="shared" ca="1" si="277"/>
        <v>0</v>
      </c>
      <c r="AB113" s="136">
        <f t="shared" ca="1" si="277"/>
        <v>0</v>
      </c>
      <c r="AC113" s="136">
        <f t="shared" ca="1" si="277"/>
        <v>0</v>
      </c>
      <c r="AD113" s="136">
        <f t="shared" ca="1" si="277"/>
        <v>0</v>
      </c>
      <c r="AE113" s="243"/>
    </row>
    <row r="114" spans="1:92" ht="15" customHeight="1" x14ac:dyDescent="0.2">
      <c r="A114" s="37">
        <v>105</v>
      </c>
      <c r="B114" s="135"/>
      <c r="C114" s="42"/>
      <c r="D114" s="133"/>
      <c r="E114" s="40"/>
      <c r="F114" s="44"/>
      <c r="G114" s="133"/>
      <c r="I114" s="16" t="str">
        <f t="shared" si="262"/>
        <v/>
      </c>
      <c r="J114" s="15" t="str">
        <f t="shared" si="263"/>
        <v/>
      </c>
      <c r="K114" s="15" t="str">
        <f>IF(BH114="1",COUNTIF(BH$10:BH114,"1"),"")</f>
        <v/>
      </c>
      <c r="L114" s="15" t="str">
        <f t="shared" si="264"/>
        <v/>
      </c>
      <c r="M114" s="15" t="str">
        <f t="shared" si="265"/>
        <v/>
      </c>
      <c r="N114" s="15" t="str">
        <f>IF(BI114="1",COUNTIF(BI$10:BI114,"1"),"")</f>
        <v/>
      </c>
      <c r="O114" s="15" t="str">
        <f t="shared" si="266"/>
        <v/>
      </c>
      <c r="P114" s="17" t="str">
        <f t="shared" si="267"/>
        <v/>
      </c>
      <c r="R114" s="242">
        <f t="shared" ref="R114:S114" ca="1" si="278">R90</f>
        <v>9</v>
      </c>
      <c r="S114" s="136">
        <f t="shared" ca="1" si="278"/>
        <v>0</v>
      </c>
      <c r="T114" s="136">
        <f t="shared" ca="1" si="259"/>
        <v>0</v>
      </c>
      <c r="U114" s="136">
        <f t="shared" ca="1" si="259"/>
        <v>0</v>
      </c>
      <c r="V114" s="136">
        <f t="shared" ca="1" si="259"/>
        <v>0</v>
      </c>
      <c r="W114" s="136">
        <f t="shared" ca="1" si="259"/>
        <v>0</v>
      </c>
      <c r="X114" s="243"/>
      <c r="Y114" s="242">
        <f t="shared" ref="Y114:AD114" ca="1" si="279">Y90</f>
        <v>9</v>
      </c>
      <c r="Z114" s="136">
        <f t="shared" ca="1" si="279"/>
        <v>0</v>
      </c>
      <c r="AA114" s="136">
        <f t="shared" ca="1" si="279"/>
        <v>0</v>
      </c>
      <c r="AB114" s="136">
        <f t="shared" ca="1" si="279"/>
        <v>0</v>
      </c>
      <c r="AC114" s="136">
        <f t="shared" ca="1" si="279"/>
        <v>0</v>
      </c>
      <c r="AD114" s="136">
        <f t="shared" ca="1" si="279"/>
        <v>0</v>
      </c>
      <c r="AE114" s="243"/>
    </row>
    <row r="115" spans="1:92" ht="15" customHeight="1" x14ac:dyDescent="0.2">
      <c r="A115" s="37">
        <v>106</v>
      </c>
      <c r="B115" s="135"/>
      <c r="C115" s="42"/>
      <c r="D115" s="133"/>
      <c r="E115" s="40"/>
      <c r="F115" s="44"/>
      <c r="G115" s="133"/>
      <c r="H115" s="2"/>
      <c r="I115" s="16" t="str">
        <f t="shared" si="262"/>
        <v/>
      </c>
      <c r="J115" s="15" t="str">
        <f t="shared" si="263"/>
        <v/>
      </c>
      <c r="K115" s="15" t="str">
        <f>IF(BH115="1",COUNTIF(BH$10:BH115,"1"),"")</f>
        <v/>
      </c>
      <c r="L115" s="15" t="str">
        <f t="shared" si="264"/>
        <v/>
      </c>
      <c r="M115" s="15" t="str">
        <f t="shared" si="265"/>
        <v/>
      </c>
      <c r="N115" s="15" t="str">
        <f>IF(BI115="1",COUNTIF(BI$10:BI115,"1"),"")</f>
        <v/>
      </c>
      <c r="O115" s="15" t="str">
        <f t="shared" si="266"/>
        <v/>
      </c>
      <c r="P115" s="17" t="str">
        <f t="shared" si="267"/>
        <v/>
      </c>
      <c r="R115" s="242">
        <f t="shared" ref="R115:S115" ca="1" si="280">R91</f>
        <v>10</v>
      </c>
      <c r="S115" s="136">
        <f t="shared" ca="1" si="280"/>
        <v>0</v>
      </c>
      <c r="T115" s="136">
        <f t="shared" ca="1" si="259"/>
        <v>0</v>
      </c>
      <c r="U115" s="136">
        <f t="shared" ca="1" si="259"/>
        <v>0</v>
      </c>
      <c r="V115" s="136">
        <f t="shared" ca="1" si="259"/>
        <v>0</v>
      </c>
      <c r="W115" s="136">
        <f t="shared" ca="1" si="259"/>
        <v>0</v>
      </c>
      <c r="X115" s="243"/>
      <c r="Y115" s="242">
        <f t="shared" ref="Y115:AD115" ca="1" si="281">Y91</f>
        <v>10</v>
      </c>
      <c r="Z115" s="136">
        <f t="shared" ca="1" si="281"/>
        <v>0</v>
      </c>
      <c r="AA115" s="136">
        <f t="shared" ca="1" si="281"/>
        <v>0</v>
      </c>
      <c r="AB115" s="136">
        <f t="shared" ca="1" si="281"/>
        <v>0</v>
      </c>
      <c r="AC115" s="136">
        <f t="shared" ca="1" si="281"/>
        <v>0</v>
      </c>
      <c r="AD115" s="136">
        <f t="shared" ca="1" si="281"/>
        <v>0</v>
      </c>
      <c r="AE115" s="243"/>
      <c r="CL115" s="2"/>
      <c r="CM115" s="2"/>
      <c r="CN115" s="2"/>
    </row>
    <row r="116" spans="1:92" ht="15" customHeight="1" x14ac:dyDescent="0.2">
      <c r="A116" s="37">
        <v>107</v>
      </c>
      <c r="B116" s="135"/>
      <c r="C116" s="42"/>
      <c r="D116" s="133"/>
      <c r="E116" s="40"/>
      <c r="F116" s="44"/>
      <c r="G116" s="133"/>
      <c r="H116" s="2"/>
      <c r="I116" s="16" t="str">
        <f t="shared" si="262"/>
        <v/>
      </c>
      <c r="J116" s="15" t="str">
        <f t="shared" si="263"/>
        <v/>
      </c>
      <c r="K116" s="15" t="str">
        <f>IF(BH116="1",COUNTIF(BH$10:BH116,"1"),"")</f>
        <v/>
      </c>
      <c r="L116" s="15" t="str">
        <f t="shared" si="264"/>
        <v/>
      </c>
      <c r="M116" s="15" t="str">
        <f t="shared" si="265"/>
        <v/>
      </c>
      <c r="N116" s="15" t="str">
        <f>IF(BI116="1",COUNTIF(BI$10:BI116,"1"),"")</f>
        <v/>
      </c>
      <c r="O116" s="15" t="str">
        <f t="shared" si="266"/>
        <v/>
      </c>
      <c r="P116" s="17" t="str">
        <f t="shared" si="267"/>
        <v/>
      </c>
      <c r="R116" s="242">
        <f t="shared" ref="R116:S116" ca="1" si="282">R92</f>
        <v>11</v>
      </c>
      <c r="S116" s="136">
        <f t="shared" ca="1" si="282"/>
        <v>0</v>
      </c>
      <c r="T116" s="136">
        <f t="shared" ca="1" si="259"/>
        <v>0</v>
      </c>
      <c r="U116" s="136">
        <f t="shared" ca="1" si="259"/>
        <v>0</v>
      </c>
      <c r="V116" s="136">
        <f t="shared" ca="1" si="259"/>
        <v>0</v>
      </c>
      <c r="W116" s="136">
        <f t="shared" ca="1" si="259"/>
        <v>0</v>
      </c>
      <c r="X116" s="243"/>
      <c r="Y116" s="242">
        <f t="shared" ref="Y116:AD116" ca="1" si="283">Y92</f>
        <v>11</v>
      </c>
      <c r="Z116" s="136">
        <f t="shared" ca="1" si="283"/>
        <v>0</v>
      </c>
      <c r="AA116" s="136">
        <f t="shared" ca="1" si="283"/>
        <v>0</v>
      </c>
      <c r="AB116" s="136">
        <f t="shared" ca="1" si="283"/>
        <v>0</v>
      </c>
      <c r="AC116" s="136">
        <f t="shared" ca="1" si="283"/>
        <v>0</v>
      </c>
      <c r="AD116" s="136">
        <f t="shared" ca="1" si="283"/>
        <v>0</v>
      </c>
      <c r="AE116" s="243"/>
    </row>
    <row r="117" spans="1:92" ht="15" customHeight="1" x14ac:dyDescent="0.2">
      <c r="A117" s="37">
        <v>108</v>
      </c>
      <c r="B117" s="135"/>
      <c r="C117" s="42"/>
      <c r="D117" s="133"/>
      <c r="E117" s="40"/>
      <c r="F117" s="44"/>
      <c r="G117" s="133"/>
      <c r="H117" s="2"/>
      <c r="I117" s="16" t="str">
        <f t="shared" si="262"/>
        <v/>
      </c>
      <c r="J117" s="15" t="str">
        <f t="shared" si="263"/>
        <v/>
      </c>
      <c r="K117" s="15" t="str">
        <f>IF(BH117="1",COUNTIF(BH$10:BH117,"1"),"")</f>
        <v/>
      </c>
      <c r="L117" s="15" t="str">
        <f t="shared" si="264"/>
        <v/>
      </c>
      <c r="M117" s="15" t="str">
        <f t="shared" si="265"/>
        <v/>
      </c>
      <c r="N117" s="15" t="str">
        <f>IF(BI117="1",COUNTIF(BI$10:BI117,"1"),"")</f>
        <v/>
      </c>
      <c r="O117" s="15" t="str">
        <f t="shared" si="266"/>
        <v/>
      </c>
      <c r="P117" s="17" t="str">
        <f t="shared" si="267"/>
        <v/>
      </c>
      <c r="R117" s="242">
        <f t="shared" ref="R117:S117" ca="1" si="284">R93</f>
        <v>12</v>
      </c>
      <c r="S117" s="136">
        <f t="shared" ca="1" si="284"/>
        <v>0</v>
      </c>
      <c r="T117" s="136">
        <f t="shared" ca="1" si="259"/>
        <v>0</v>
      </c>
      <c r="U117" s="136">
        <f t="shared" ca="1" si="259"/>
        <v>0</v>
      </c>
      <c r="V117" s="136">
        <f t="shared" ca="1" si="259"/>
        <v>0</v>
      </c>
      <c r="W117" s="136">
        <f t="shared" ca="1" si="259"/>
        <v>0</v>
      </c>
      <c r="X117" s="243"/>
      <c r="Y117" s="242">
        <f t="shared" ref="Y117:AD117" ca="1" si="285">Y93</f>
        <v>12</v>
      </c>
      <c r="Z117" s="136">
        <f t="shared" ca="1" si="285"/>
        <v>0</v>
      </c>
      <c r="AA117" s="136">
        <f t="shared" ca="1" si="285"/>
        <v>0</v>
      </c>
      <c r="AB117" s="136">
        <f t="shared" ca="1" si="285"/>
        <v>0</v>
      </c>
      <c r="AC117" s="136">
        <f t="shared" ca="1" si="285"/>
        <v>0</v>
      </c>
      <c r="AD117" s="136">
        <f t="shared" ca="1" si="285"/>
        <v>0</v>
      </c>
      <c r="AE117" s="243"/>
    </row>
    <row r="118" spans="1:92" ht="15" customHeight="1" x14ac:dyDescent="0.2">
      <c r="A118" s="37">
        <v>109</v>
      </c>
      <c r="B118" s="135"/>
      <c r="C118" s="42"/>
      <c r="D118" s="133"/>
      <c r="E118" s="40"/>
      <c r="F118" s="44"/>
      <c r="G118" s="133"/>
      <c r="H118" s="2"/>
      <c r="I118" s="16" t="str">
        <f t="shared" si="262"/>
        <v/>
      </c>
      <c r="J118" s="15" t="str">
        <f t="shared" si="263"/>
        <v/>
      </c>
      <c r="K118" s="15" t="str">
        <f>IF(BH118="1",COUNTIF(BH$10:BH118,"1"),"")</f>
        <v/>
      </c>
      <c r="L118" s="15" t="str">
        <f t="shared" si="264"/>
        <v/>
      </c>
      <c r="M118" s="15" t="str">
        <f t="shared" si="265"/>
        <v/>
      </c>
      <c r="N118" s="15" t="str">
        <f>IF(BI118="1",COUNTIF(BI$10:BI118,"1"),"")</f>
        <v/>
      </c>
      <c r="O118" s="15" t="str">
        <f t="shared" si="266"/>
        <v/>
      </c>
      <c r="P118" s="17" t="str">
        <f t="shared" si="267"/>
        <v/>
      </c>
      <c r="R118" s="242">
        <f t="shared" ref="R118:S118" ca="1" si="286">R94</f>
        <v>13</v>
      </c>
      <c r="S118" s="136">
        <f t="shared" ca="1" si="286"/>
        <v>0</v>
      </c>
      <c r="T118" s="136">
        <f t="shared" ca="1" si="259"/>
        <v>0</v>
      </c>
      <c r="U118" s="136">
        <f t="shared" ca="1" si="259"/>
        <v>0</v>
      </c>
      <c r="V118" s="136">
        <f t="shared" ca="1" si="259"/>
        <v>0</v>
      </c>
      <c r="W118" s="136">
        <f t="shared" ca="1" si="259"/>
        <v>0</v>
      </c>
      <c r="X118" s="243"/>
      <c r="Y118" s="242">
        <f t="shared" ref="Y118:AD118" ca="1" si="287">Y94</f>
        <v>13</v>
      </c>
      <c r="Z118" s="136">
        <f t="shared" ca="1" si="287"/>
        <v>0</v>
      </c>
      <c r="AA118" s="136">
        <f t="shared" ca="1" si="287"/>
        <v>0</v>
      </c>
      <c r="AB118" s="136">
        <f t="shared" ca="1" si="287"/>
        <v>0</v>
      </c>
      <c r="AC118" s="136">
        <f t="shared" ca="1" si="287"/>
        <v>0</v>
      </c>
      <c r="AD118" s="136">
        <f t="shared" ca="1" si="287"/>
        <v>0</v>
      </c>
      <c r="AE118" s="243"/>
    </row>
    <row r="119" spans="1:92" ht="15" customHeight="1" x14ac:dyDescent="0.2">
      <c r="A119" s="37">
        <v>110</v>
      </c>
      <c r="B119" s="135"/>
      <c r="C119" s="42"/>
      <c r="D119" s="133"/>
      <c r="E119" s="40"/>
      <c r="F119" s="44"/>
      <c r="G119" s="133"/>
      <c r="H119" s="8"/>
      <c r="I119" s="16" t="str">
        <f t="shared" si="262"/>
        <v/>
      </c>
      <c r="J119" s="15" t="str">
        <f t="shared" si="263"/>
        <v/>
      </c>
      <c r="K119" s="15" t="str">
        <f>IF(BH119="1",COUNTIF(BH$10:BH119,"1"),"")</f>
        <v/>
      </c>
      <c r="L119" s="15" t="str">
        <f t="shared" si="264"/>
        <v/>
      </c>
      <c r="M119" s="15" t="str">
        <f t="shared" si="265"/>
        <v/>
      </c>
      <c r="N119" s="15" t="str">
        <f>IF(BI119="1",COUNTIF(BI$10:BI119,"1"),"")</f>
        <v/>
      </c>
      <c r="O119" s="15" t="str">
        <f t="shared" si="266"/>
        <v/>
      </c>
      <c r="P119" s="17" t="str">
        <f t="shared" si="267"/>
        <v/>
      </c>
      <c r="Q119" s="8"/>
      <c r="R119" s="242">
        <f t="shared" ref="R119:S119" ca="1" si="288">R95</f>
        <v>14</v>
      </c>
      <c r="S119" s="136">
        <f t="shared" ca="1" si="288"/>
        <v>0</v>
      </c>
      <c r="T119" s="136">
        <f t="shared" ca="1" si="259"/>
        <v>0</v>
      </c>
      <c r="U119" s="136">
        <f t="shared" ca="1" si="259"/>
        <v>0</v>
      </c>
      <c r="V119" s="136">
        <f t="shared" ca="1" si="259"/>
        <v>0</v>
      </c>
      <c r="W119" s="136">
        <f t="shared" ca="1" si="259"/>
        <v>0</v>
      </c>
      <c r="X119" s="243"/>
      <c r="Y119" s="242">
        <f t="shared" ref="Y119:AD119" ca="1" si="289">Y95</f>
        <v>14</v>
      </c>
      <c r="Z119" s="136">
        <f t="shared" ca="1" si="289"/>
        <v>0</v>
      </c>
      <c r="AA119" s="136">
        <f t="shared" ca="1" si="289"/>
        <v>0</v>
      </c>
      <c r="AB119" s="136">
        <f t="shared" ca="1" si="289"/>
        <v>0</v>
      </c>
      <c r="AC119" s="136">
        <f t="shared" ca="1" si="289"/>
        <v>0</v>
      </c>
      <c r="AD119" s="136">
        <f t="shared" ca="1" si="289"/>
        <v>0</v>
      </c>
      <c r="AE119" s="243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8"/>
      <c r="AX119" s="8"/>
      <c r="AY119" s="8"/>
      <c r="AZ119" s="8"/>
      <c r="BA119" s="8"/>
      <c r="BB119" s="8"/>
      <c r="BC119" s="8"/>
      <c r="BD119" s="8"/>
      <c r="BE119" s="8"/>
      <c r="BF119" s="8"/>
      <c r="BG119" s="8"/>
      <c r="BH119" s="8"/>
      <c r="BI119" s="8"/>
      <c r="BJ119" s="8"/>
      <c r="BK119" s="8"/>
      <c r="BL119" s="8"/>
      <c r="BM119" s="8"/>
      <c r="BN119" s="8"/>
      <c r="BO119" s="8"/>
      <c r="BP119" s="8"/>
      <c r="BQ119" s="8"/>
      <c r="BR119" s="8"/>
      <c r="BS119" s="8"/>
      <c r="BT119" s="8"/>
      <c r="BU119" s="8"/>
      <c r="BW119"/>
      <c r="BY119" s="2"/>
      <c r="BZ119" s="6"/>
      <c r="CB119" s="2"/>
      <c r="CD119" s="2"/>
      <c r="CE119" s="2"/>
      <c r="CF119" s="2"/>
      <c r="CG119" s="2"/>
      <c r="CH119" s="2"/>
      <c r="CI119" s="2"/>
      <c r="CJ119" s="2"/>
      <c r="CK119" s="2"/>
    </row>
    <row r="120" spans="1:92" ht="15" customHeight="1" x14ac:dyDescent="0.2">
      <c r="A120" s="37">
        <v>111</v>
      </c>
      <c r="B120" s="135"/>
      <c r="C120" s="42"/>
      <c r="D120" s="133"/>
      <c r="E120" s="40"/>
      <c r="F120" s="44"/>
      <c r="G120" s="133"/>
      <c r="H120" s="8"/>
      <c r="I120" s="16" t="str">
        <f t="shared" si="262"/>
        <v/>
      </c>
      <c r="J120" s="15" t="str">
        <f t="shared" si="263"/>
        <v/>
      </c>
      <c r="K120" s="15" t="str">
        <f>IF(BH120="1",COUNTIF(BH$10:BH120,"1"),"")</f>
        <v/>
      </c>
      <c r="L120" s="15" t="str">
        <f t="shared" si="264"/>
        <v/>
      </c>
      <c r="M120" s="15" t="str">
        <f t="shared" si="265"/>
        <v/>
      </c>
      <c r="N120" s="15" t="str">
        <f>IF(BI120="1",COUNTIF(BI$10:BI120,"1"),"")</f>
        <v/>
      </c>
      <c r="O120" s="15" t="str">
        <f t="shared" si="266"/>
        <v/>
      </c>
      <c r="P120" s="17" t="str">
        <f t="shared" si="267"/>
        <v/>
      </c>
      <c r="Q120" s="8"/>
      <c r="R120" s="242">
        <f t="shared" ref="R120:S120" ca="1" si="290">R96</f>
        <v>15</v>
      </c>
      <c r="S120" s="136">
        <f t="shared" ca="1" si="290"/>
        <v>0</v>
      </c>
      <c r="T120" s="136">
        <f t="shared" ca="1" si="259"/>
        <v>0</v>
      </c>
      <c r="U120" s="136">
        <f t="shared" ca="1" si="259"/>
        <v>0</v>
      </c>
      <c r="V120" s="136">
        <f t="shared" ca="1" si="259"/>
        <v>0</v>
      </c>
      <c r="W120" s="136">
        <f t="shared" ca="1" si="259"/>
        <v>0</v>
      </c>
      <c r="X120" s="243"/>
      <c r="Y120" s="242">
        <f t="shared" ref="Y120:AD120" ca="1" si="291">Y96</f>
        <v>15</v>
      </c>
      <c r="Z120" s="136">
        <f t="shared" ca="1" si="291"/>
        <v>0</v>
      </c>
      <c r="AA120" s="136">
        <f t="shared" ca="1" si="291"/>
        <v>0</v>
      </c>
      <c r="AB120" s="136">
        <f t="shared" ca="1" si="291"/>
        <v>0</v>
      </c>
      <c r="AC120" s="136">
        <f t="shared" ca="1" si="291"/>
        <v>0</v>
      </c>
      <c r="AD120" s="136">
        <f t="shared" ca="1" si="291"/>
        <v>0</v>
      </c>
      <c r="AE120" s="243"/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P120" s="8"/>
      <c r="AQ120" s="8"/>
      <c r="AR120" s="8"/>
      <c r="AS120" s="8"/>
      <c r="AT120" s="8"/>
      <c r="AU120" s="8"/>
      <c r="AV120" s="8"/>
      <c r="AW120" s="8"/>
      <c r="AX120" s="8"/>
      <c r="AY120" s="8"/>
      <c r="AZ120" s="8"/>
      <c r="BA120" s="8"/>
      <c r="BB120" s="8"/>
      <c r="BC120" s="8"/>
      <c r="BD120" s="8"/>
      <c r="BE120" s="8"/>
      <c r="BF120" s="8"/>
      <c r="BG120" s="8"/>
      <c r="BH120" s="8"/>
      <c r="BI120" s="8"/>
      <c r="BJ120" s="8"/>
      <c r="BK120" s="8"/>
      <c r="BL120" s="8"/>
      <c r="BM120" s="8"/>
      <c r="BN120" s="8"/>
      <c r="BO120" s="8"/>
      <c r="BP120" s="8"/>
      <c r="BQ120" s="8"/>
      <c r="BR120" s="8"/>
      <c r="BS120" s="8"/>
      <c r="BT120" s="8"/>
      <c r="BU120" s="8"/>
      <c r="BW120"/>
      <c r="BY120" s="2"/>
      <c r="BZ120" s="6"/>
      <c r="CB120" s="2"/>
      <c r="CD120" s="2"/>
      <c r="CE120" s="2"/>
      <c r="CF120" s="2"/>
      <c r="CG120" s="2"/>
      <c r="CH120" s="2"/>
      <c r="CI120" s="2"/>
      <c r="CJ120" s="2"/>
      <c r="CK120" s="2"/>
    </row>
    <row r="121" spans="1:92" ht="15" customHeight="1" x14ac:dyDescent="0.2">
      <c r="A121" s="37">
        <v>112</v>
      </c>
      <c r="B121" s="135"/>
      <c r="C121" s="42"/>
      <c r="D121" s="133"/>
      <c r="E121" s="40"/>
      <c r="F121" s="44"/>
      <c r="G121" s="133"/>
      <c r="H121" s="8"/>
      <c r="I121" s="16" t="str">
        <f t="shared" si="262"/>
        <v/>
      </c>
      <c r="J121" s="15" t="str">
        <f t="shared" si="263"/>
        <v/>
      </c>
      <c r="K121" s="15" t="str">
        <f>IF(BH121="1",COUNTIF(BH$10:BH121,"1"),"")</f>
        <v/>
      </c>
      <c r="L121" s="15" t="str">
        <f t="shared" si="264"/>
        <v/>
      </c>
      <c r="M121" s="15" t="str">
        <f t="shared" si="265"/>
        <v/>
      </c>
      <c r="N121" s="15" t="str">
        <f>IF(BI121="1",COUNTIF(BI$10:BI121,"1"),"")</f>
        <v/>
      </c>
      <c r="O121" s="15" t="str">
        <f t="shared" si="266"/>
        <v/>
      </c>
      <c r="P121" s="17" t="str">
        <f t="shared" si="267"/>
        <v/>
      </c>
      <c r="Q121" s="8"/>
      <c r="R121" s="242">
        <f t="shared" ref="R121:S121" ca="1" si="292">R97</f>
        <v>16</v>
      </c>
      <c r="S121" s="136">
        <f t="shared" ca="1" si="292"/>
        <v>0</v>
      </c>
      <c r="T121" s="136">
        <f t="shared" ca="1" si="259"/>
        <v>0</v>
      </c>
      <c r="U121" s="136">
        <f t="shared" ca="1" si="259"/>
        <v>0</v>
      </c>
      <c r="V121" s="136">
        <f t="shared" ca="1" si="259"/>
        <v>0</v>
      </c>
      <c r="W121" s="136">
        <f t="shared" ca="1" si="259"/>
        <v>0</v>
      </c>
      <c r="X121" s="243"/>
      <c r="Y121" s="242">
        <f t="shared" ref="Y121:AD121" ca="1" si="293">Y97</f>
        <v>16</v>
      </c>
      <c r="Z121" s="136">
        <f t="shared" ca="1" si="293"/>
        <v>0</v>
      </c>
      <c r="AA121" s="136">
        <f t="shared" ca="1" si="293"/>
        <v>0</v>
      </c>
      <c r="AB121" s="136">
        <f t="shared" ca="1" si="293"/>
        <v>0</v>
      </c>
      <c r="AC121" s="136">
        <f t="shared" ca="1" si="293"/>
        <v>0</v>
      </c>
      <c r="AD121" s="136">
        <f t="shared" ca="1" si="293"/>
        <v>0</v>
      </c>
      <c r="AE121" s="243"/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8"/>
      <c r="AX121" s="8"/>
      <c r="AY121" s="8"/>
      <c r="AZ121" s="8"/>
      <c r="BA121" s="8"/>
      <c r="BB121" s="8"/>
      <c r="BC121" s="8"/>
      <c r="BD121" s="8"/>
      <c r="BE121" s="8"/>
      <c r="BF121" s="8"/>
      <c r="BG121" s="8"/>
      <c r="BH121" s="8"/>
      <c r="BI121" s="8"/>
      <c r="BJ121" s="8"/>
      <c r="BK121" s="8"/>
      <c r="BL121" s="8"/>
      <c r="BM121" s="8"/>
      <c r="BN121" s="8"/>
      <c r="BO121" s="8"/>
      <c r="BP121" s="8"/>
      <c r="BQ121" s="8"/>
      <c r="BR121" s="8"/>
      <c r="BS121" s="8"/>
      <c r="BT121" s="8"/>
      <c r="BU121" s="8"/>
      <c r="BW121"/>
      <c r="BY121" s="2"/>
      <c r="BZ121" s="6"/>
      <c r="CB121" s="2"/>
      <c r="CD121" s="2"/>
      <c r="CE121" s="2"/>
      <c r="CF121" s="2"/>
      <c r="CG121" s="2"/>
      <c r="CH121" s="2"/>
      <c r="CI121" s="2"/>
      <c r="CJ121" s="2"/>
      <c r="CK121" s="2"/>
    </row>
    <row r="122" spans="1:92" ht="15" customHeight="1" x14ac:dyDescent="0.2">
      <c r="A122" s="37">
        <v>113</v>
      </c>
      <c r="B122" s="135"/>
      <c r="C122" s="42"/>
      <c r="D122" s="133"/>
      <c r="E122" s="40"/>
      <c r="F122" s="44"/>
      <c r="G122" s="133"/>
      <c r="H122" s="8"/>
      <c r="I122" s="16" t="str">
        <f t="shared" si="262"/>
        <v/>
      </c>
      <c r="J122" s="15" t="str">
        <f t="shared" si="263"/>
        <v/>
      </c>
      <c r="K122" s="15" t="str">
        <f>IF(BH122="1",COUNTIF(BH$10:BH122,"1"),"")</f>
        <v/>
      </c>
      <c r="L122" s="15" t="str">
        <f t="shared" si="264"/>
        <v/>
      </c>
      <c r="M122" s="15" t="str">
        <f t="shared" si="265"/>
        <v/>
      </c>
      <c r="N122" s="15" t="str">
        <f>IF(BI122="1",COUNTIF(BI$10:BI122,"1"),"")</f>
        <v/>
      </c>
      <c r="O122" s="15" t="str">
        <f t="shared" si="266"/>
        <v/>
      </c>
      <c r="P122" s="17" t="str">
        <f t="shared" si="267"/>
        <v/>
      </c>
      <c r="Q122" s="8"/>
      <c r="R122" s="251" t="str">
        <f t="shared" ref="R122:W122" si="294">R98</f>
        <v>A</v>
      </c>
      <c r="S122" s="437">
        <f t="shared" ca="1" si="294"/>
        <v>0</v>
      </c>
      <c r="T122" s="136">
        <f t="shared" si="294"/>
        <v>0</v>
      </c>
      <c r="U122" s="136">
        <f t="shared" si="294"/>
        <v>0</v>
      </c>
      <c r="V122" s="136">
        <f t="shared" si="294"/>
        <v>0</v>
      </c>
      <c r="W122" s="136">
        <f t="shared" si="294"/>
        <v>0</v>
      </c>
      <c r="X122" s="243"/>
      <c r="Y122" s="251" t="str">
        <f t="shared" ref="Y122:AD122" si="295">Y98</f>
        <v>A</v>
      </c>
      <c r="Z122" s="437">
        <f t="shared" ca="1" si="295"/>
        <v>0</v>
      </c>
      <c r="AA122" s="136">
        <f t="shared" si="295"/>
        <v>0</v>
      </c>
      <c r="AB122" s="136">
        <f t="shared" si="295"/>
        <v>0</v>
      </c>
      <c r="AC122" s="136">
        <f t="shared" si="295"/>
        <v>0</v>
      </c>
      <c r="AD122" s="136">
        <f t="shared" si="295"/>
        <v>0</v>
      </c>
      <c r="AE122" s="243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8"/>
      <c r="BB122" s="8"/>
      <c r="BC122" s="8"/>
      <c r="BD122" s="8"/>
      <c r="BE122" s="8"/>
      <c r="BF122" s="8"/>
      <c r="BG122" s="8"/>
      <c r="BH122" s="8"/>
      <c r="BI122" s="8"/>
      <c r="BJ122" s="8"/>
      <c r="BK122" s="8"/>
      <c r="BL122" s="8"/>
      <c r="BM122" s="8"/>
      <c r="BN122" s="8"/>
      <c r="BO122" s="8"/>
      <c r="BP122" s="8"/>
      <c r="BQ122" s="8"/>
      <c r="BR122" s="8"/>
      <c r="BS122" s="8"/>
      <c r="BT122" s="8"/>
      <c r="BU122" s="8"/>
      <c r="BW122"/>
      <c r="BY122" s="2"/>
      <c r="BZ122" s="6"/>
      <c r="CB122" s="2"/>
      <c r="CD122" s="2"/>
      <c r="CE122" s="2"/>
      <c r="CF122" s="2"/>
      <c r="CG122" s="2"/>
      <c r="CH122" s="2"/>
      <c r="CI122" s="2"/>
      <c r="CJ122" s="2"/>
      <c r="CK122" s="2"/>
    </row>
    <row r="123" spans="1:92" ht="15" customHeight="1" x14ac:dyDescent="0.2">
      <c r="A123" s="37">
        <v>114</v>
      </c>
      <c r="B123" s="135"/>
      <c r="C123" s="42"/>
      <c r="D123" s="133"/>
      <c r="E123" s="40"/>
      <c r="F123" s="44"/>
      <c r="G123" s="133"/>
      <c r="H123" s="8"/>
      <c r="I123" s="16" t="str">
        <f t="shared" si="262"/>
        <v/>
      </c>
      <c r="J123" s="15" t="str">
        <f t="shared" si="263"/>
        <v/>
      </c>
      <c r="K123" s="15" t="str">
        <f>IF(BH123="1",COUNTIF(BH$10:BH123,"1"),"")</f>
        <v/>
      </c>
      <c r="L123" s="15" t="str">
        <f t="shared" si="264"/>
        <v/>
      </c>
      <c r="M123" s="15" t="str">
        <f t="shared" si="265"/>
        <v/>
      </c>
      <c r="N123" s="15" t="str">
        <f>IF(BI123="1",COUNTIF(BI$10:BI123,"1"),"")</f>
        <v/>
      </c>
      <c r="O123" s="15" t="str">
        <f t="shared" si="266"/>
        <v/>
      </c>
      <c r="P123" s="17" t="str">
        <f t="shared" si="267"/>
        <v/>
      </c>
      <c r="Q123" s="8"/>
      <c r="R123" s="251" t="str">
        <f>R99</f>
        <v>B</v>
      </c>
      <c r="S123" s="437"/>
      <c r="T123" s="136">
        <f t="shared" ref="T123:W123" si="296">T99</f>
        <v>0</v>
      </c>
      <c r="U123" s="136">
        <f t="shared" si="296"/>
        <v>0</v>
      </c>
      <c r="V123" s="136">
        <f t="shared" si="296"/>
        <v>0</v>
      </c>
      <c r="W123" s="136">
        <f t="shared" si="296"/>
        <v>0</v>
      </c>
      <c r="X123" s="243"/>
      <c r="Y123" s="251" t="str">
        <f>Y99</f>
        <v>B</v>
      </c>
      <c r="Z123" s="437"/>
      <c r="AA123" s="136">
        <f t="shared" ref="AA123:AD123" si="297">AA99</f>
        <v>0</v>
      </c>
      <c r="AB123" s="136">
        <f t="shared" si="297"/>
        <v>0</v>
      </c>
      <c r="AC123" s="136">
        <f t="shared" si="297"/>
        <v>0</v>
      </c>
      <c r="AD123" s="136">
        <f t="shared" si="297"/>
        <v>0</v>
      </c>
      <c r="AE123" s="243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8"/>
      <c r="AX123" s="8"/>
      <c r="AY123" s="8"/>
      <c r="AZ123" s="8"/>
      <c r="BA123" s="8"/>
      <c r="BB123" s="8"/>
      <c r="BC123" s="8"/>
      <c r="BD123" s="8"/>
      <c r="BE123" s="8"/>
      <c r="BF123" s="8"/>
      <c r="BG123" s="8"/>
      <c r="BH123" s="8"/>
      <c r="BI123" s="8"/>
      <c r="BJ123" s="8"/>
      <c r="BK123" s="8"/>
      <c r="BL123" s="8"/>
      <c r="BM123" s="8"/>
      <c r="BN123" s="8"/>
      <c r="BO123" s="8"/>
      <c r="BP123" s="8"/>
      <c r="BQ123" s="8"/>
      <c r="BR123" s="8"/>
      <c r="BS123" s="8"/>
      <c r="BT123" s="8"/>
      <c r="BU123" s="8"/>
      <c r="BW123"/>
      <c r="BY123" s="2"/>
      <c r="BZ123" s="6"/>
      <c r="CB123" s="2"/>
      <c r="CD123" s="2"/>
      <c r="CE123" s="2"/>
      <c r="CF123" s="2"/>
      <c r="CG123" s="2"/>
      <c r="CH123" s="2"/>
      <c r="CI123" s="2"/>
      <c r="CJ123" s="2"/>
      <c r="CK123" s="2"/>
    </row>
    <row r="124" spans="1:92" ht="15" customHeight="1" x14ac:dyDescent="0.2">
      <c r="A124" s="37">
        <v>115</v>
      </c>
      <c r="B124" s="135"/>
      <c r="C124" s="42"/>
      <c r="D124" s="133"/>
      <c r="E124" s="40"/>
      <c r="F124" s="44"/>
      <c r="G124" s="133"/>
      <c r="H124" s="8"/>
      <c r="I124" s="16" t="str">
        <f t="shared" si="262"/>
        <v/>
      </c>
      <c r="J124" s="15" t="str">
        <f t="shared" si="263"/>
        <v/>
      </c>
      <c r="K124" s="15" t="str">
        <f>IF(BH124="1",COUNTIF(BH$10:BH124,"1"),"")</f>
        <v/>
      </c>
      <c r="L124" s="15" t="str">
        <f t="shared" si="264"/>
        <v/>
      </c>
      <c r="M124" s="15" t="str">
        <f t="shared" si="265"/>
        <v/>
      </c>
      <c r="N124" s="15" t="str">
        <f>IF(BI124="1",COUNTIF(BI$10:BI124,"1"),"")</f>
        <v/>
      </c>
      <c r="O124" s="15" t="str">
        <f t="shared" si="266"/>
        <v/>
      </c>
      <c r="P124" s="17" t="str">
        <f t="shared" si="267"/>
        <v/>
      </c>
      <c r="Q124" s="8"/>
      <c r="R124" s="251" t="str">
        <f>R100</f>
        <v>C</v>
      </c>
      <c r="S124" s="437"/>
      <c r="T124" s="136">
        <f t="shared" ref="T124:W124" si="298">T100</f>
        <v>0</v>
      </c>
      <c r="U124" s="136">
        <f t="shared" si="298"/>
        <v>0</v>
      </c>
      <c r="V124" s="136">
        <f t="shared" si="298"/>
        <v>0</v>
      </c>
      <c r="W124" s="136">
        <f t="shared" si="298"/>
        <v>0</v>
      </c>
      <c r="X124" s="243"/>
      <c r="Y124" s="251" t="str">
        <f>Y100</f>
        <v>C</v>
      </c>
      <c r="Z124" s="437"/>
      <c r="AA124" s="136">
        <f t="shared" ref="AA124:AD124" si="299">AA100</f>
        <v>0</v>
      </c>
      <c r="AB124" s="136">
        <f t="shared" si="299"/>
        <v>0</v>
      </c>
      <c r="AC124" s="136">
        <f t="shared" si="299"/>
        <v>0</v>
      </c>
      <c r="AD124" s="136">
        <f t="shared" si="299"/>
        <v>0</v>
      </c>
      <c r="AE124" s="243"/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P124" s="8"/>
      <c r="AQ124" s="8"/>
      <c r="AR124" s="8"/>
      <c r="AS124" s="8"/>
      <c r="AT124" s="8"/>
      <c r="AU124" s="8"/>
      <c r="AV124" s="8"/>
      <c r="AW124" s="8"/>
      <c r="AX124" s="8"/>
      <c r="AY124" s="8"/>
      <c r="AZ124" s="8"/>
      <c r="BA124" s="8"/>
      <c r="BB124" s="8"/>
      <c r="BC124" s="8"/>
      <c r="BD124" s="8"/>
      <c r="BE124" s="8"/>
      <c r="BF124" s="8"/>
      <c r="BG124" s="8"/>
      <c r="BH124" s="8"/>
      <c r="BI124" s="8"/>
      <c r="BJ124" s="8"/>
      <c r="BK124" s="8"/>
      <c r="BL124" s="8"/>
      <c r="BM124" s="8"/>
      <c r="BN124" s="8"/>
      <c r="BO124" s="8"/>
      <c r="BP124" s="8"/>
      <c r="BQ124" s="8"/>
      <c r="BR124" s="8"/>
      <c r="BS124" s="8"/>
      <c r="BT124" s="8"/>
      <c r="BU124" s="8"/>
      <c r="BW124"/>
      <c r="BY124" s="2"/>
      <c r="BZ124" s="6"/>
      <c r="CB124" s="2"/>
      <c r="CD124" s="2"/>
      <c r="CE124" s="2"/>
      <c r="CF124" s="2"/>
      <c r="CG124" s="2"/>
      <c r="CH124" s="2"/>
      <c r="CI124" s="2"/>
      <c r="CJ124" s="2"/>
      <c r="CK124" s="2"/>
    </row>
    <row r="125" spans="1:92" ht="15" customHeight="1" x14ac:dyDescent="0.2">
      <c r="A125" s="37">
        <v>116</v>
      </c>
      <c r="B125" s="135"/>
      <c r="C125" s="42"/>
      <c r="D125" s="133"/>
      <c r="E125" s="40"/>
      <c r="F125" s="44"/>
      <c r="G125" s="133"/>
      <c r="H125" s="8"/>
      <c r="I125" s="16" t="str">
        <f t="shared" si="262"/>
        <v/>
      </c>
      <c r="J125" s="15" t="str">
        <f t="shared" si="263"/>
        <v/>
      </c>
      <c r="K125" s="15" t="str">
        <f>IF(BH125="1",COUNTIF(BH$10:BH125,"1"),"")</f>
        <v/>
      </c>
      <c r="L125" s="15" t="str">
        <f t="shared" si="264"/>
        <v/>
      </c>
      <c r="M125" s="15" t="str">
        <f t="shared" si="265"/>
        <v/>
      </c>
      <c r="N125" s="15" t="str">
        <f>IF(BI125="1",COUNTIF(BI$10:BI125,"1"),"")</f>
        <v/>
      </c>
      <c r="O125" s="15" t="str">
        <f t="shared" si="266"/>
        <v/>
      </c>
      <c r="P125" s="17" t="str">
        <f t="shared" si="267"/>
        <v/>
      </c>
      <c r="Q125" s="8"/>
      <c r="R125" s="252" t="str">
        <f>R101</f>
        <v>D</v>
      </c>
      <c r="S125" s="438"/>
      <c r="T125" s="248">
        <f t="shared" ref="T125:W125" si="300">T101</f>
        <v>0</v>
      </c>
      <c r="U125" s="248">
        <f t="shared" si="300"/>
        <v>0</v>
      </c>
      <c r="V125" s="248">
        <f t="shared" si="300"/>
        <v>0</v>
      </c>
      <c r="W125" s="248">
        <f t="shared" si="300"/>
        <v>0</v>
      </c>
      <c r="X125" s="249"/>
      <c r="Y125" s="252" t="str">
        <f>Y101</f>
        <v>D</v>
      </c>
      <c r="Z125" s="438"/>
      <c r="AA125" s="248">
        <f t="shared" ref="AA125:AD125" si="301">AA101</f>
        <v>0</v>
      </c>
      <c r="AB125" s="248">
        <f t="shared" si="301"/>
        <v>0</v>
      </c>
      <c r="AC125" s="248">
        <f t="shared" si="301"/>
        <v>0</v>
      </c>
      <c r="AD125" s="248">
        <f t="shared" si="301"/>
        <v>0</v>
      </c>
      <c r="AE125" s="250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8"/>
      <c r="AX125" s="8"/>
      <c r="AY125" s="8"/>
      <c r="AZ125" s="8"/>
      <c r="BA125" s="8"/>
      <c r="BB125" s="8"/>
      <c r="BC125" s="8"/>
      <c r="BD125" s="8"/>
      <c r="BE125" s="8"/>
      <c r="BF125" s="8"/>
      <c r="BG125" s="8"/>
      <c r="BH125" s="8"/>
      <c r="BI125" s="8"/>
      <c r="BJ125" s="8"/>
      <c r="BK125" s="8"/>
      <c r="BL125" s="8"/>
      <c r="BM125" s="8"/>
      <c r="BN125" s="8"/>
      <c r="BO125" s="8"/>
      <c r="BP125" s="8"/>
      <c r="BQ125" s="8"/>
      <c r="BR125" s="8"/>
      <c r="BS125" s="8"/>
      <c r="BT125" s="8"/>
      <c r="BU125" s="8"/>
      <c r="BW125"/>
      <c r="BY125" s="2"/>
      <c r="BZ125" s="6"/>
      <c r="CB125" s="2"/>
      <c r="CD125" s="2"/>
      <c r="CE125" s="2"/>
      <c r="CF125" s="2"/>
      <c r="CG125" s="2"/>
      <c r="CH125" s="2"/>
      <c r="CI125" s="2"/>
      <c r="CJ125" s="2"/>
      <c r="CK125" s="2"/>
    </row>
    <row r="126" spans="1:92" ht="15" customHeight="1" x14ac:dyDescent="0.2">
      <c r="A126" s="37">
        <v>117</v>
      </c>
      <c r="B126" s="135"/>
      <c r="C126" s="42"/>
      <c r="D126" s="133"/>
      <c r="E126" s="40"/>
      <c r="F126" s="44"/>
      <c r="G126" s="133"/>
      <c r="H126" s="8"/>
      <c r="I126" s="16" t="str">
        <f t="shared" si="262"/>
        <v/>
      </c>
      <c r="J126" s="15" t="str">
        <f t="shared" si="263"/>
        <v/>
      </c>
      <c r="K126" s="15" t="str">
        <f>IF(BH126="1",COUNTIF(BH$10:BH126,"1"),"")</f>
        <v/>
      </c>
      <c r="L126" s="15" t="str">
        <f t="shared" si="264"/>
        <v/>
      </c>
      <c r="M126" s="15" t="str">
        <f t="shared" si="265"/>
        <v/>
      </c>
      <c r="N126" s="15" t="str">
        <f>IF(BI126="1",COUNTIF(BI$10:BI126,"1"),"")</f>
        <v/>
      </c>
      <c r="O126" s="15" t="str">
        <f t="shared" si="266"/>
        <v/>
      </c>
      <c r="P126" s="17" t="str">
        <f t="shared" si="267"/>
        <v/>
      </c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  <c r="AW126" s="8"/>
      <c r="AX126" s="8"/>
      <c r="AY126" s="8"/>
      <c r="AZ126" s="8"/>
      <c r="BA126" s="8"/>
      <c r="BB126" s="8"/>
      <c r="BC126" s="8"/>
      <c r="BD126" s="8"/>
      <c r="BE126" s="8"/>
      <c r="BF126" s="8"/>
      <c r="BG126" s="8"/>
      <c r="BH126" s="8"/>
      <c r="BI126" s="8"/>
      <c r="BJ126" s="8"/>
      <c r="BK126" s="8"/>
      <c r="BL126" s="8"/>
      <c r="BM126" s="8"/>
      <c r="BN126" s="8"/>
      <c r="BO126" s="8"/>
      <c r="BP126" s="8"/>
      <c r="BQ126" s="8"/>
      <c r="BR126" s="8"/>
      <c r="BS126" s="8"/>
      <c r="BT126" s="8"/>
      <c r="BU126" s="8"/>
      <c r="BW126"/>
      <c r="BY126" s="2"/>
      <c r="BZ126" s="6"/>
      <c r="CB126" s="2"/>
      <c r="CD126" s="2"/>
      <c r="CE126" s="2"/>
      <c r="CF126" s="2"/>
      <c r="CG126" s="2"/>
      <c r="CH126" s="2"/>
      <c r="CI126" s="2"/>
      <c r="CJ126" s="2"/>
      <c r="CK126" s="2"/>
    </row>
    <row r="127" spans="1:92" ht="15" customHeight="1" x14ac:dyDescent="0.2">
      <c r="A127" s="37">
        <v>118</v>
      </c>
      <c r="B127" s="135"/>
      <c r="C127" s="42"/>
      <c r="D127" s="133"/>
      <c r="E127" s="40"/>
      <c r="F127" s="44"/>
      <c r="G127" s="133"/>
      <c r="H127" s="8"/>
      <c r="I127" s="16" t="str">
        <f t="shared" si="262"/>
        <v/>
      </c>
      <c r="J127" s="15" t="str">
        <f t="shared" si="263"/>
        <v/>
      </c>
      <c r="K127" s="15" t="str">
        <f>IF(BH127="1",COUNTIF(BH$10:BH127,"1"),"")</f>
        <v/>
      </c>
      <c r="L127" s="15" t="str">
        <f t="shared" si="264"/>
        <v/>
      </c>
      <c r="M127" s="15" t="str">
        <f t="shared" si="265"/>
        <v/>
      </c>
      <c r="N127" s="15" t="str">
        <f>IF(BI127="1",COUNTIF(BI$10:BI127,"1"),"")</f>
        <v/>
      </c>
      <c r="O127" s="15" t="str">
        <f t="shared" si="266"/>
        <v/>
      </c>
      <c r="P127" s="17" t="str">
        <f t="shared" si="267"/>
        <v/>
      </c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AS127" s="8"/>
      <c r="AT127" s="8"/>
      <c r="AU127" s="8"/>
      <c r="AV127" s="8"/>
      <c r="AW127" s="8"/>
      <c r="AX127" s="8"/>
      <c r="AY127" s="8"/>
      <c r="AZ127" s="8"/>
      <c r="BA127" s="8"/>
      <c r="BB127" s="8"/>
      <c r="BC127" s="8"/>
      <c r="BD127" s="8"/>
      <c r="BE127" s="8"/>
      <c r="BF127" s="8"/>
      <c r="BG127" s="8"/>
      <c r="BH127" s="8"/>
      <c r="BI127" s="8"/>
      <c r="BJ127" s="8"/>
      <c r="BK127" s="8"/>
      <c r="BL127" s="8"/>
      <c r="BM127" s="8"/>
      <c r="BN127" s="8"/>
      <c r="BO127" s="8"/>
      <c r="BP127" s="8"/>
      <c r="BQ127" s="8"/>
      <c r="BR127" s="8"/>
      <c r="BS127" s="8"/>
      <c r="BT127" s="8"/>
      <c r="BU127" s="8"/>
      <c r="BW127"/>
      <c r="BY127" s="2"/>
      <c r="BZ127" s="6"/>
      <c r="CB127" s="2"/>
      <c r="CD127" s="2"/>
      <c r="CE127" s="2"/>
      <c r="CF127" s="2"/>
      <c r="CG127" s="2"/>
      <c r="CH127" s="2"/>
      <c r="CI127" s="2"/>
      <c r="CJ127" s="2"/>
      <c r="CK127" s="2"/>
    </row>
    <row r="128" spans="1:92" ht="15" customHeight="1" x14ac:dyDescent="0.2">
      <c r="A128" s="37">
        <v>119</v>
      </c>
      <c r="B128" s="135"/>
      <c r="C128" s="42"/>
      <c r="D128" s="133"/>
      <c r="E128" s="40"/>
      <c r="F128" s="44"/>
      <c r="G128" s="133"/>
      <c r="H128" s="8"/>
      <c r="I128" s="16" t="str">
        <f t="shared" si="262"/>
        <v/>
      </c>
      <c r="J128" s="15" t="str">
        <f t="shared" si="263"/>
        <v/>
      </c>
      <c r="K128" s="15" t="str">
        <f>IF(BH128="1",COUNTIF(BH$10:BH128,"1"),"")</f>
        <v/>
      </c>
      <c r="L128" s="15" t="str">
        <f t="shared" si="264"/>
        <v/>
      </c>
      <c r="M128" s="15" t="str">
        <f t="shared" si="265"/>
        <v/>
      </c>
      <c r="N128" s="15" t="str">
        <f>IF(BI128="1",COUNTIF(BI$10:BI128,"1"),"")</f>
        <v/>
      </c>
      <c r="O128" s="15" t="str">
        <f t="shared" si="266"/>
        <v/>
      </c>
      <c r="P128" s="17" t="str">
        <f t="shared" si="267"/>
        <v/>
      </c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8"/>
      <c r="AP128" s="8"/>
      <c r="AQ128" s="8"/>
      <c r="AR128" s="8"/>
      <c r="AS128" s="8"/>
      <c r="AT128" s="8"/>
      <c r="AU128" s="8"/>
      <c r="AV128" s="8"/>
      <c r="AW128" s="8"/>
      <c r="AX128" s="8"/>
      <c r="AY128" s="8"/>
      <c r="AZ128" s="8"/>
      <c r="BA128" s="8"/>
      <c r="BB128" s="8"/>
      <c r="BC128" s="8"/>
      <c r="BD128" s="8"/>
      <c r="BE128" s="8"/>
      <c r="BF128" s="8"/>
      <c r="BG128" s="8"/>
      <c r="BH128" s="8"/>
      <c r="BI128" s="8"/>
      <c r="BJ128" s="8"/>
      <c r="BK128" s="8"/>
      <c r="BL128" s="8"/>
      <c r="BM128" s="8"/>
      <c r="BN128" s="8"/>
      <c r="BO128" s="8"/>
      <c r="BP128" s="8"/>
      <c r="BQ128" s="8"/>
      <c r="BR128" s="8"/>
      <c r="BS128" s="8"/>
      <c r="BT128" s="8"/>
      <c r="BU128" s="8"/>
      <c r="BW128"/>
      <c r="BY128" s="2"/>
      <c r="BZ128" s="6"/>
      <c r="CB128" s="2"/>
      <c r="CD128" s="2"/>
      <c r="CE128" s="2"/>
      <c r="CF128" s="2"/>
      <c r="CG128" s="2"/>
      <c r="CH128" s="2"/>
      <c r="CI128" s="2"/>
      <c r="CJ128" s="2"/>
      <c r="CK128" s="2"/>
    </row>
    <row r="129" spans="1:89" ht="15" customHeight="1" x14ac:dyDescent="0.2">
      <c r="A129" s="37">
        <v>120</v>
      </c>
      <c r="B129" s="135"/>
      <c r="C129" s="42"/>
      <c r="D129" s="133"/>
      <c r="E129" s="40"/>
      <c r="F129" s="44"/>
      <c r="G129" s="133"/>
      <c r="H129" s="8"/>
      <c r="I129" s="16" t="str">
        <f t="shared" si="262"/>
        <v/>
      </c>
      <c r="J129" s="15" t="str">
        <f t="shared" si="263"/>
        <v/>
      </c>
      <c r="K129" s="15" t="str">
        <f>IF(BH129="1",COUNTIF(BH$10:BH129,"1"),"")</f>
        <v/>
      </c>
      <c r="L129" s="15" t="str">
        <f t="shared" si="264"/>
        <v/>
      </c>
      <c r="M129" s="15" t="str">
        <f t="shared" si="265"/>
        <v/>
      </c>
      <c r="N129" s="15" t="str">
        <f>IF(BI129="1",COUNTIF(BI$10:BI129,"1"),"")</f>
        <v/>
      </c>
      <c r="O129" s="15" t="str">
        <f t="shared" si="266"/>
        <v/>
      </c>
      <c r="P129" s="17" t="str">
        <f t="shared" si="267"/>
        <v/>
      </c>
      <c r="Q129" s="8"/>
      <c r="R129" s="239" t="s">
        <v>51</v>
      </c>
      <c r="S129" s="240" t="s">
        <v>79</v>
      </c>
      <c r="T129" s="240" t="s">
        <v>41</v>
      </c>
      <c r="U129" s="240" t="s">
        <v>81</v>
      </c>
      <c r="V129" s="240" t="s">
        <v>39</v>
      </c>
      <c r="W129" s="240" t="s">
        <v>38</v>
      </c>
      <c r="X129" s="241" t="s">
        <v>85</v>
      </c>
      <c r="Y129" s="239" t="s">
        <v>78</v>
      </c>
      <c r="Z129" s="240" t="s">
        <v>79</v>
      </c>
      <c r="AA129" s="240" t="s">
        <v>41</v>
      </c>
      <c r="AB129" s="240" t="s">
        <v>81</v>
      </c>
      <c r="AC129" s="240" t="s">
        <v>39</v>
      </c>
      <c r="AD129" s="240" t="s">
        <v>38</v>
      </c>
      <c r="AE129" s="241" t="s">
        <v>85</v>
      </c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8"/>
      <c r="AX129" s="8"/>
      <c r="AY129" s="8"/>
      <c r="AZ129" s="8"/>
      <c r="BA129" s="8"/>
      <c r="BB129" s="8"/>
      <c r="BC129" s="8"/>
      <c r="BD129" s="8"/>
      <c r="BE129" s="8"/>
      <c r="BF129" s="8"/>
      <c r="BG129" s="8"/>
      <c r="BH129" s="8"/>
      <c r="BI129" s="8"/>
      <c r="BJ129" s="8"/>
      <c r="BK129" s="8"/>
      <c r="BL129" s="8"/>
      <c r="BM129" s="8"/>
      <c r="BN129" s="8"/>
      <c r="BO129" s="8"/>
      <c r="BP129" s="8"/>
      <c r="BQ129" s="8"/>
      <c r="BR129" s="8"/>
      <c r="BS129" s="8"/>
      <c r="BT129" s="8"/>
      <c r="BU129" s="8"/>
      <c r="BW129"/>
      <c r="BY129" s="2"/>
      <c r="BZ129" s="6"/>
      <c r="CB129" s="2"/>
      <c r="CD129" s="2"/>
      <c r="CE129" s="2"/>
      <c r="CF129" s="2"/>
      <c r="CG129" s="2"/>
      <c r="CH129" s="2"/>
      <c r="CI129" s="2"/>
      <c r="CJ129" s="2"/>
      <c r="CK129" s="2"/>
    </row>
    <row r="130" spans="1:89" ht="15" customHeight="1" x14ac:dyDescent="0.2">
      <c r="A130" s="37">
        <v>121</v>
      </c>
      <c r="B130" s="135"/>
      <c r="C130" s="42"/>
      <c r="D130" s="133"/>
      <c r="E130" s="40"/>
      <c r="F130" s="44"/>
      <c r="G130" s="133"/>
      <c r="H130" s="8"/>
      <c r="I130" s="16" t="str">
        <f t="shared" si="262"/>
        <v/>
      </c>
      <c r="J130" s="15" t="str">
        <f t="shared" si="263"/>
        <v/>
      </c>
      <c r="K130" s="15" t="str">
        <f>IF(BH130="1",COUNTIF(BH$10:BH130,"1"),"")</f>
        <v/>
      </c>
      <c r="L130" s="15" t="str">
        <f t="shared" si="264"/>
        <v/>
      </c>
      <c r="M130" s="15" t="str">
        <f t="shared" si="265"/>
        <v/>
      </c>
      <c r="N130" s="15" t="str">
        <f>IF(BI130="1",COUNTIF(BI$10:BI130,"1"),"")</f>
        <v/>
      </c>
      <c r="O130" s="15" t="str">
        <f t="shared" si="266"/>
        <v/>
      </c>
      <c r="P130" s="17" t="str">
        <f t="shared" si="267"/>
        <v/>
      </c>
      <c r="Q130" s="8"/>
      <c r="R130" s="242">
        <f t="shared" ref="R130:AE145" ca="1" si="302">R106</f>
        <v>1</v>
      </c>
      <c r="S130" s="136">
        <f t="shared" ca="1" si="302"/>
        <v>0</v>
      </c>
      <c r="T130" s="136">
        <f t="shared" ca="1" si="302"/>
        <v>0</v>
      </c>
      <c r="U130" s="136">
        <f t="shared" ca="1" si="302"/>
        <v>0</v>
      </c>
      <c r="V130" s="136">
        <f t="shared" ca="1" si="302"/>
        <v>0</v>
      </c>
      <c r="W130" s="136">
        <f t="shared" ca="1" si="302"/>
        <v>0</v>
      </c>
      <c r="X130" s="243">
        <f t="shared" si="302"/>
        <v>0</v>
      </c>
      <c r="Y130" s="242">
        <f t="shared" ca="1" si="302"/>
        <v>1</v>
      </c>
      <c r="Z130" s="136">
        <f t="shared" ca="1" si="302"/>
        <v>0</v>
      </c>
      <c r="AA130" s="136">
        <f t="shared" ca="1" si="302"/>
        <v>0</v>
      </c>
      <c r="AB130" s="136">
        <f t="shared" ca="1" si="302"/>
        <v>0</v>
      </c>
      <c r="AC130" s="136">
        <f t="shared" ca="1" si="302"/>
        <v>0</v>
      </c>
      <c r="AD130" s="136">
        <f t="shared" ca="1" si="302"/>
        <v>0</v>
      </c>
      <c r="AE130" s="243">
        <f t="shared" si="302"/>
        <v>0</v>
      </c>
      <c r="AF130" s="8"/>
      <c r="AG130" s="8"/>
      <c r="AH130" s="8"/>
      <c r="AI130" s="8"/>
      <c r="AJ130" s="8"/>
      <c r="AK130" s="8"/>
      <c r="AL130" s="8"/>
      <c r="AM130" s="8"/>
      <c r="AN130" s="8"/>
      <c r="AO130" s="8"/>
      <c r="AP130" s="8"/>
      <c r="AQ130" s="8"/>
      <c r="AR130" s="8"/>
      <c r="AS130" s="8"/>
      <c r="AT130" s="8"/>
      <c r="AU130" s="8"/>
      <c r="AV130" s="8"/>
      <c r="AW130" s="8"/>
      <c r="AX130" s="8"/>
      <c r="AY130" s="8"/>
      <c r="AZ130" s="8"/>
      <c r="BA130" s="8"/>
      <c r="BB130" s="8"/>
      <c r="BC130" s="8"/>
      <c r="BD130" s="8"/>
      <c r="BE130" s="8"/>
      <c r="BF130" s="8"/>
      <c r="BG130" s="8"/>
      <c r="BH130" s="8"/>
      <c r="BI130" s="8"/>
      <c r="BJ130" s="8"/>
      <c r="BK130" s="8"/>
      <c r="BL130" s="8"/>
      <c r="BM130" s="8"/>
      <c r="BN130" s="8"/>
      <c r="BO130" s="8"/>
      <c r="BP130" s="8"/>
      <c r="BQ130" s="8"/>
      <c r="BR130" s="8"/>
      <c r="BS130" s="8"/>
      <c r="BT130" s="8"/>
      <c r="BU130" s="8"/>
      <c r="BW130"/>
      <c r="BY130" s="2"/>
      <c r="BZ130" s="6"/>
      <c r="CB130" s="2"/>
      <c r="CD130" s="2"/>
      <c r="CE130" s="2"/>
      <c r="CF130" s="2"/>
      <c r="CG130" s="2"/>
      <c r="CH130" s="2"/>
      <c r="CI130" s="2"/>
      <c r="CJ130" s="2"/>
      <c r="CK130" s="2"/>
    </row>
    <row r="131" spans="1:89" ht="15" customHeight="1" x14ac:dyDescent="0.2">
      <c r="A131" s="37">
        <v>122</v>
      </c>
      <c r="B131" s="135"/>
      <c r="C131" s="42"/>
      <c r="D131" s="133"/>
      <c r="E131" s="40"/>
      <c r="F131" s="44"/>
      <c r="G131" s="133"/>
      <c r="H131" s="8"/>
      <c r="I131" s="16" t="str">
        <f t="shared" si="262"/>
        <v/>
      </c>
      <c r="J131" s="15" t="str">
        <f t="shared" si="263"/>
        <v/>
      </c>
      <c r="K131" s="15" t="str">
        <f>IF(BH131="1",COUNTIF(BH$10:BH131,"1"),"")</f>
        <v/>
      </c>
      <c r="L131" s="15" t="str">
        <f t="shared" si="264"/>
        <v/>
      </c>
      <c r="M131" s="15" t="str">
        <f t="shared" si="265"/>
        <v/>
      </c>
      <c r="N131" s="15" t="str">
        <f>IF(BI131="1",COUNTIF(BI$10:BI131,"1"),"")</f>
        <v/>
      </c>
      <c r="O131" s="15" t="str">
        <f t="shared" si="266"/>
        <v/>
      </c>
      <c r="P131" s="17" t="str">
        <f t="shared" si="267"/>
        <v/>
      </c>
      <c r="Q131" s="8"/>
      <c r="R131" s="242">
        <f t="shared" ref="R131:S131" ca="1" si="303">R107</f>
        <v>2</v>
      </c>
      <c r="S131" s="136">
        <f t="shared" ca="1" si="303"/>
        <v>0</v>
      </c>
      <c r="T131" s="136">
        <f t="shared" ca="1" si="302"/>
        <v>0</v>
      </c>
      <c r="U131" s="136">
        <f t="shared" ca="1" si="302"/>
        <v>0</v>
      </c>
      <c r="V131" s="136">
        <f t="shared" ca="1" si="302"/>
        <v>0</v>
      </c>
      <c r="W131" s="136">
        <f t="shared" ca="1" si="302"/>
        <v>0</v>
      </c>
      <c r="X131" s="243" t="str">
        <f t="shared" si="302"/>
        <v>×</v>
      </c>
      <c r="Y131" s="242">
        <f t="shared" ca="1" si="302"/>
        <v>2</v>
      </c>
      <c r="Z131" s="136">
        <f t="shared" ca="1" si="302"/>
        <v>0</v>
      </c>
      <c r="AA131" s="136">
        <f t="shared" ca="1" si="302"/>
        <v>0</v>
      </c>
      <c r="AB131" s="136">
        <f t="shared" ca="1" si="302"/>
        <v>0</v>
      </c>
      <c r="AC131" s="136">
        <f t="shared" ca="1" si="302"/>
        <v>0</v>
      </c>
      <c r="AD131" s="136">
        <f t="shared" ca="1" si="302"/>
        <v>0</v>
      </c>
      <c r="AE131" s="243" t="str">
        <f t="shared" si="302"/>
        <v>×</v>
      </c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8"/>
      <c r="AX131" s="8"/>
      <c r="AY131" s="8"/>
      <c r="AZ131" s="8"/>
      <c r="BA131" s="8"/>
      <c r="BB131" s="8"/>
      <c r="BC131" s="8"/>
      <c r="BD131" s="8"/>
      <c r="BE131" s="8"/>
      <c r="BF131" s="8"/>
      <c r="BG131" s="8"/>
      <c r="BH131" s="8"/>
      <c r="BI131" s="8"/>
      <c r="BJ131" s="8"/>
      <c r="BK131" s="8"/>
      <c r="BL131" s="8"/>
      <c r="BM131" s="8"/>
      <c r="BN131" s="8"/>
      <c r="BO131" s="8"/>
      <c r="BP131" s="8"/>
      <c r="BQ131" s="8"/>
      <c r="BR131" s="8"/>
      <c r="BS131" s="8"/>
      <c r="BT131" s="8"/>
      <c r="BU131" s="8"/>
      <c r="BW131"/>
      <c r="BY131" s="2"/>
      <c r="BZ131" s="6"/>
      <c r="CB131" s="2"/>
      <c r="CD131" s="2"/>
      <c r="CE131" s="2"/>
      <c r="CF131" s="2"/>
      <c r="CG131" s="2"/>
      <c r="CH131" s="2"/>
      <c r="CI131" s="2"/>
      <c r="CJ131" s="2"/>
      <c r="CK131" s="2"/>
    </row>
    <row r="132" spans="1:89" ht="15" customHeight="1" x14ac:dyDescent="0.2">
      <c r="A132" s="37">
        <v>123</v>
      </c>
      <c r="B132" s="135"/>
      <c r="C132" s="42"/>
      <c r="D132" s="133"/>
      <c r="E132" s="40"/>
      <c r="F132" s="44"/>
      <c r="G132" s="133"/>
      <c r="H132" s="8"/>
      <c r="I132" s="16" t="str">
        <f t="shared" si="262"/>
        <v/>
      </c>
      <c r="J132" s="15" t="str">
        <f t="shared" si="263"/>
        <v/>
      </c>
      <c r="K132" s="15" t="str">
        <f>IF(BH132="1",COUNTIF(BH$10:BH132,"1"),"")</f>
        <v/>
      </c>
      <c r="L132" s="15" t="str">
        <f t="shared" si="264"/>
        <v/>
      </c>
      <c r="M132" s="15" t="str">
        <f t="shared" si="265"/>
        <v/>
      </c>
      <c r="N132" s="15" t="str">
        <f>IF(BI132="1",COUNTIF(BI$10:BI132,"1"),"")</f>
        <v/>
      </c>
      <c r="O132" s="15" t="str">
        <f t="shared" si="266"/>
        <v/>
      </c>
      <c r="P132" s="17" t="str">
        <f t="shared" si="267"/>
        <v/>
      </c>
      <c r="Q132" s="8"/>
      <c r="R132" s="242">
        <f t="shared" ref="R132:S132" ca="1" si="304">R108</f>
        <v>3</v>
      </c>
      <c r="S132" s="136">
        <f t="shared" ca="1" si="304"/>
        <v>0</v>
      </c>
      <c r="T132" s="136">
        <f t="shared" ca="1" si="302"/>
        <v>0</v>
      </c>
      <c r="U132" s="136">
        <f t="shared" ca="1" si="302"/>
        <v>0</v>
      </c>
      <c r="V132" s="136">
        <f t="shared" ca="1" si="302"/>
        <v>0</v>
      </c>
      <c r="W132" s="136">
        <f t="shared" ca="1" si="302"/>
        <v>0</v>
      </c>
      <c r="X132" s="243">
        <f t="shared" si="302"/>
        <v>0</v>
      </c>
      <c r="Y132" s="242">
        <f t="shared" ca="1" si="302"/>
        <v>3</v>
      </c>
      <c r="Z132" s="136">
        <f t="shared" ca="1" si="302"/>
        <v>0</v>
      </c>
      <c r="AA132" s="136">
        <f t="shared" ca="1" si="302"/>
        <v>0</v>
      </c>
      <c r="AB132" s="136">
        <f t="shared" ca="1" si="302"/>
        <v>0</v>
      </c>
      <c r="AC132" s="136">
        <f t="shared" ca="1" si="302"/>
        <v>0</v>
      </c>
      <c r="AD132" s="136">
        <f t="shared" ca="1" si="302"/>
        <v>0</v>
      </c>
      <c r="AE132" s="244">
        <f t="shared" si="302"/>
        <v>0</v>
      </c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8"/>
      <c r="AW132" s="8"/>
      <c r="AX132" s="8"/>
      <c r="AY132" s="8"/>
      <c r="AZ132" s="8"/>
      <c r="BA132" s="8"/>
      <c r="BB132" s="8"/>
      <c r="BC132" s="8"/>
      <c r="BD132" s="8"/>
      <c r="BE132" s="8"/>
      <c r="BF132" s="8"/>
      <c r="BG132" s="8"/>
      <c r="BH132" s="8"/>
      <c r="BI132" s="8"/>
      <c r="BJ132" s="8"/>
      <c r="BK132" s="8"/>
      <c r="BL132" s="8"/>
      <c r="BM132" s="8"/>
      <c r="BN132" s="8"/>
      <c r="BO132" s="8"/>
      <c r="BP132" s="8"/>
      <c r="BQ132" s="8"/>
      <c r="BR132" s="8"/>
      <c r="BS132" s="8"/>
      <c r="BT132" s="8"/>
      <c r="BU132" s="8"/>
      <c r="BW132"/>
      <c r="BY132" s="2"/>
      <c r="BZ132" s="6"/>
      <c r="CB132" s="2"/>
      <c r="CD132" s="2"/>
      <c r="CE132" s="2"/>
      <c r="CF132" s="2"/>
      <c r="CG132" s="2"/>
      <c r="CH132" s="2"/>
      <c r="CI132" s="2"/>
      <c r="CJ132" s="2"/>
      <c r="CK132" s="2"/>
    </row>
    <row r="133" spans="1:89" ht="15" customHeight="1" x14ac:dyDescent="0.2">
      <c r="A133" s="37">
        <v>124</v>
      </c>
      <c r="B133" s="135"/>
      <c r="C133" s="42"/>
      <c r="D133" s="133"/>
      <c r="E133" s="40"/>
      <c r="F133" s="44"/>
      <c r="G133" s="133"/>
      <c r="H133" s="8"/>
      <c r="I133" s="16" t="str">
        <f t="shared" si="262"/>
        <v/>
      </c>
      <c r="J133" s="15" t="str">
        <f t="shared" si="263"/>
        <v/>
      </c>
      <c r="K133" s="15" t="str">
        <f>IF(BH133="1",COUNTIF(BH$10:BH133,"1"),"")</f>
        <v/>
      </c>
      <c r="L133" s="15" t="str">
        <f t="shared" si="264"/>
        <v/>
      </c>
      <c r="M133" s="15" t="str">
        <f t="shared" si="265"/>
        <v/>
      </c>
      <c r="N133" s="15" t="str">
        <f>IF(BI133="1",COUNTIF(BI$10:BI133,"1"),"")</f>
        <v/>
      </c>
      <c r="O133" s="15" t="str">
        <f t="shared" si="266"/>
        <v/>
      </c>
      <c r="P133" s="17" t="str">
        <f t="shared" si="267"/>
        <v/>
      </c>
      <c r="Q133" s="8"/>
      <c r="R133" s="242">
        <f t="shared" ref="R133:S133" ca="1" si="305">R109</f>
        <v>4</v>
      </c>
      <c r="S133" s="136">
        <f t="shared" ca="1" si="305"/>
        <v>0</v>
      </c>
      <c r="T133" s="136">
        <f t="shared" ca="1" si="302"/>
        <v>0</v>
      </c>
      <c r="U133" s="136">
        <f t="shared" ca="1" si="302"/>
        <v>0</v>
      </c>
      <c r="V133" s="136">
        <f t="shared" ca="1" si="302"/>
        <v>0</v>
      </c>
      <c r="W133" s="136">
        <f t="shared" ca="1" si="302"/>
        <v>0</v>
      </c>
      <c r="X133" s="243">
        <f t="shared" si="302"/>
        <v>0</v>
      </c>
      <c r="Y133" s="242">
        <f t="shared" ca="1" si="302"/>
        <v>4</v>
      </c>
      <c r="Z133" s="136">
        <f t="shared" ca="1" si="302"/>
        <v>0</v>
      </c>
      <c r="AA133" s="136">
        <f t="shared" ca="1" si="302"/>
        <v>0</v>
      </c>
      <c r="AB133" s="136">
        <f t="shared" ca="1" si="302"/>
        <v>0</v>
      </c>
      <c r="AC133" s="136">
        <f t="shared" ca="1" si="302"/>
        <v>0</v>
      </c>
      <c r="AD133" s="136">
        <f t="shared" ca="1" si="302"/>
        <v>0</v>
      </c>
      <c r="AE133" s="243">
        <f t="shared" si="302"/>
        <v>0</v>
      </c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  <c r="BG133" s="8"/>
      <c r="BH133" s="8"/>
      <c r="BI133" s="8"/>
      <c r="BJ133" s="8"/>
      <c r="BK133" s="8"/>
      <c r="BL133" s="8"/>
      <c r="BM133" s="8"/>
      <c r="BN133" s="8"/>
      <c r="BO133" s="8"/>
      <c r="BP133" s="8"/>
      <c r="BQ133" s="8"/>
      <c r="BR133" s="8"/>
      <c r="BS133" s="8"/>
      <c r="BT133" s="8"/>
      <c r="BU133" s="8"/>
      <c r="BW133"/>
      <c r="BY133" s="2"/>
      <c r="BZ133" s="6"/>
      <c r="CB133" s="2"/>
      <c r="CD133" s="2"/>
      <c r="CE133" s="2"/>
      <c r="CF133" s="2"/>
      <c r="CG133" s="2"/>
      <c r="CH133" s="2"/>
      <c r="CI133" s="2"/>
      <c r="CJ133" s="2"/>
      <c r="CK133" s="2"/>
    </row>
    <row r="134" spans="1:89" ht="15" customHeight="1" x14ac:dyDescent="0.2">
      <c r="A134" s="37">
        <v>125</v>
      </c>
      <c r="B134" s="135"/>
      <c r="C134" s="42"/>
      <c r="D134" s="133"/>
      <c r="E134" s="40"/>
      <c r="F134" s="44"/>
      <c r="G134" s="133"/>
      <c r="H134" s="8"/>
      <c r="I134" s="16" t="str">
        <f t="shared" si="262"/>
        <v/>
      </c>
      <c r="J134" s="15" t="str">
        <f t="shared" si="263"/>
        <v/>
      </c>
      <c r="K134" s="15" t="str">
        <f>IF(BH134="1",COUNTIF(BH$10:BH134,"1"),"")</f>
        <v/>
      </c>
      <c r="L134" s="15" t="str">
        <f t="shared" si="264"/>
        <v/>
      </c>
      <c r="M134" s="15" t="str">
        <f t="shared" si="265"/>
        <v/>
      </c>
      <c r="N134" s="15" t="str">
        <f>IF(BI134="1",COUNTIF(BI$10:BI134,"1"),"")</f>
        <v/>
      </c>
      <c r="O134" s="15" t="str">
        <f t="shared" si="266"/>
        <v/>
      </c>
      <c r="P134" s="17" t="str">
        <f t="shared" si="267"/>
        <v/>
      </c>
      <c r="Q134" s="8"/>
      <c r="R134" s="242">
        <f t="shared" ref="R134:S134" ca="1" si="306">R110</f>
        <v>5</v>
      </c>
      <c r="S134" s="136">
        <f t="shared" ca="1" si="306"/>
        <v>0</v>
      </c>
      <c r="T134" s="136">
        <f t="shared" ca="1" si="302"/>
        <v>0</v>
      </c>
      <c r="U134" s="136">
        <f t="shared" ca="1" si="302"/>
        <v>0</v>
      </c>
      <c r="V134" s="136">
        <f t="shared" ca="1" si="302"/>
        <v>0</v>
      </c>
      <c r="W134" s="136">
        <f t="shared" ca="1" si="302"/>
        <v>0</v>
      </c>
      <c r="X134" s="243"/>
      <c r="Y134" s="242">
        <f t="shared" ref="Y134:Z134" ca="1" si="307">Y110</f>
        <v>5</v>
      </c>
      <c r="Z134" s="136">
        <f t="shared" ca="1" si="307"/>
        <v>0</v>
      </c>
      <c r="AA134" s="136">
        <f t="shared" ca="1" si="302"/>
        <v>0</v>
      </c>
      <c r="AB134" s="136">
        <f t="shared" ca="1" si="302"/>
        <v>0</v>
      </c>
      <c r="AC134" s="136">
        <f t="shared" ca="1" si="302"/>
        <v>0</v>
      </c>
      <c r="AD134" s="136">
        <f t="shared" ca="1" si="302"/>
        <v>0</v>
      </c>
      <c r="AE134" s="245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  <c r="BE134" s="8"/>
      <c r="BF134" s="8"/>
      <c r="BG134" s="8"/>
      <c r="BH134" s="8"/>
      <c r="BI134" s="8"/>
      <c r="BJ134" s="8"/>
      <c r="BK134" s="8"/>
      <c r="BL134" s="8"/>
      <c r="BM134" s="8"/>
      <c r="BN134" s="8"/>
      <c r="BO134" s="8"/>
      <c r="BP134" s="8"/>
      <c r="BQ134" s="8"/>
      <c r="BR134" s="8"/>
      <c r="BS134" s="8"/>
      <c r="BT134" s="8"/>
      <c r="BU134" s="8"/>
      <c r="BW134"/>
      <c r="BY134" s="2"/>
      <c r="BZ134" s="6"/>
      <c r="CB134" s="2"/>
      <c r="CD134" s="2"/>
      <c r="CE134" s="2"/>
      <c r="CF134" s="2"/>
      <c r="CG134" s="2"/>
      <c r="CH134" s="2"/>
      <c r="CI134" s="2"/>
      <c r="CJ134" s="2"/>
      <c r="CK134" s="2"/>
    </row>
    <row r="135" spans="1:89" ht="15" customHeight="1" x14ac:dyDescent="0.2">
      <c r="A135" s="37">
        <v>126</v>
      </c>
      <c r="B135" s="135"/>
      <c r="C135" s="42"/>
      <c r="D135" s="133"/>
      <c r="E135" s="40"/>
      <c r="F135" s="44"/>
      <c r="G135" s="133"/>
      <c r="H135" s="8"/>
      <c r="I135" s="16" t="str">
        <f t="shared" si="262"/>
        <v/>
      </c>
      <c r="J135" s="15" t="str">
        <f t="shared" si="263"/>
        <v/>
      </c>
      <c r="K135" s="15" t="str">
        <f>IF(BH135="1",COUNTIF(BH$10:BH135,"1"),"")</f>
        <v/>
      </c>
      <c r="L135" s="15" t="str">
        <f t="shared" si="264"/>
        <v/>
      </c>
      <c r="M135" s="15" t="str">
        <f t="shared" si="265"/>
        <v/>
      </c>
      <c r="N135" s="15" t="str">
        <f>IF(BI135="1",COUNTIF(BI$10:BI135,"1"),"")</f>
        <v/>
      </c>
      <c r="O135" s="15" t="str">
        <f t="shared" si="266"/>
        <v/>
      </c>
      <c r="P135" s="17" t="str">
        <f t="shared" si="267"/>
        <v/>
      </c>
      <c r="Q135" s="8"/>
      <c r="R135" s="242">
        <f t="shared" ref="R135:S135" ca="1" si="308">R111</f>
        <v>6</v>
      </c>
      <c r="S135" s="136">
        <f t="shared" ca="1" si="308"/>
        <v>0</v>
      </c>
      <c r="T135" s="136">
        <f t="shared" ca="1" si="302"/>
        <v>0</v>
      </c>
      <c r="U135" s="136">
        <f t="shared" ca="1" si="302"/>
        <v>0</v>
      </c>
      <c r="V135" s="136">
        <f t="shared" ca="1" si="302"/>
        <v>0</v>
      </c>
      <c r="W135" s="136">
        <f t="shared" ca="1" si="302"/>
        <v>0</v>
      </c>
      <c r="X135" s="243"/>
      <c r="Y135" s="242">
        <f t="shared" ref="Y135:AD135" ca="1" si="309">Y111</f>
        <v>6</v>
      </c>
      <c r="Z135" s="136">
        <f t="shared" ca="1" si="309"/>
        <v>0</v>
      </c>
      <c r="AA135" s="136">
        <f t="shared" ca="1" si="309"/>
        <v>0</v>
      </c>
      <c r="AB135" s="136">
        <f t="shared" ca="1" si="309"/>
        <v>0</v>
      </c>
      <c r="AC135" s="136">
        <f t="shared" ca="1" si="309"/>
        <v>0</v>
      </c>
      <c r="AD135" s="136">
        <f t="shared" ca="1" si="309"/>
        <v>0</v>
      </c>
      <c r="AE135" s="243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8"/>
      <c r="AX135" s="8"/>
      <c r="AY135" s="8"/>
      <c r="AZ135" s="8"/>
      <c r="BA135" s="8"/>
      <c r="BB135" s="8"/>
      <c r="BC135" s="8"/>
      <c r="BD135" s="8"/>
      <c r="BE135" s="8"/>
      <c r="BF135" s="8"/>
      <c r="BG135" s="8"/>
      <c r="BH135" s="8"/>
      <c r="BI135" s="8"/>
      <c r="BJ135" s="8"/>
      <c r="BK135" s="8"/>
      <c r="BL135" s="8"/>
      <c r="BM135" s="8"/>
      <c r="BN135" s="8"/>
      <c r="BO135" s="8"/>
      <c r="BP135" s="8"/>
      <c r="BQ135" s="8"/>
      <c r="BR135" s="8"/>
      <c r="BS135" s="8"/>
      <c r="BT135" s="8"/>
      <c r="BU135" s="8"/>
      <c r="BW135"/>
      <c r="BY135" s="2"/>
      <c r="BZ135" s="6"/>
      <c r="CB135" s="2"/>
      <c r="CD135" s="2"/>
      <c r="CE135" s="2"/>
      <c r="CF135" s="2"/>
      <c r="CG135" s="2"/>
      <c r="CH135" s="2"/>
      <c r="CI135" s="2"/>
      <c r="CJ135" s="2"/>
      <c r="CK135" s="2"/>
    </row>
    <row r="136" spans="1:89" ht="15" customHeight="1" x14ac:dyDescent="0.2">
      <c r="A136" s="37">
        <v>127</v>
      </c>
      <c r="B136" s="135"/>
      <c r="C136" s="42"/>
      <c r="D136" s="133"/>
      <c r="E136" s="40"/>
      <c r="F136" s="44"/>
      <c r="G136" s="133"/>
      <c r="H136" s="8"/>
      <c r="I136" s="16" t="str">
        <f t="shared" si="262"/>
        <v/>
      </c>
      <c r="J136" s="15" t="str">
        <f t="shared" si="263"/>
        <v/>
      </c>
      <c r="K136" s="15" t="str">
        <f>IF(BH136="1",COUNTIF(BH$10:BH136,"1"),"")</f>
        <v/>
      </c>
      <c r="L136" s="15" t="str">
        <f t="shared" si="264"/>
        <v/>
      </c>
      <c r="M136" s="15" t="str">
        <f t="shared" si="265"/>
        <v/>
      </c>
      <c r="N136" s="15" t="str">
        <f>IF(BI136="1",COUNTIF(BI$10:BI136,"1"),"")</f>
        <v/>
      </c>
      <c r="O136" s="15" t="str">
        <f t="shared" si="266"/>
        <v/>
      </c>
      <c r="P136" s="17" t="str">
        <f t="shared" si="267"/>
        <v/>
      </c>
      <c r="Q136" s="8"/>
      <c r="R136" s="242">
        <f t="shared" ref="R136:S136" ca="1" si="310">R112</f>
        <v>7</v>
      </c>
      <c r="S136" s="136">
        <f t="shared" ca="1" si="310"/>
        <v>0</v>
      </c>
      <c r="T136" s="136">
        <f t="shared" ca="1" si="302"/>
        <v>0</v>
      </c>
      <c r="U136" s="136">
        <f t="shared" ca="1" si="302"/>
        <v>0</v>
      </c>
      <c r="V136" s="136">
        <f t="shared" ca="1" si="302"/>
        <v>0</v>
      </c>
      <c r="W136" s="136">
        <f t="shared" ca="1" si="302"/>
        <v>0</v>
      </c>
      <c r="X136" s="243"/>
      <c r="Y136" s="242">
        <f t="shared" ref="Y136:AD136" ca="1" si="311">Y112</f>
        <v>7</v>
      </c>
      <c r="Z136" s="136">
        <f t="shared" ca="1" si="311"/>
        <v>0</v>
      </c>
      <c r="AA136" s="136">
        <f t="shared" ca="1" si="311"/>
        <v>0</v>
      </c>
      <c r="AB136" s="136">
        <f t="shared" ca="1" si="311"/>
        <v>0</v>
      </c>
      <c r="AC136" s="136">
        <f t="shared" ca="1" si="311"/>
        <v>0</v>
      </c>
      <c r="AD136" s="136">
        <f t="shared" ca="1" si="311"/>
        <v>0</v>
      </c>
      <c r="AE136" s="243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8"/>
      <c r="AR136" s="8"/>
      <c r="AS136" s="8"/>
      <c r="AT136" s="8"/>
      <c r="AU136" s="8"/>
      <c r="AV136" s="8"/>
      <c r="AW136" s="8"/>
      <c r="AX136" s="8"/>
      <c r="AY136" s="8"/>
      <c r="AZ136" s="8"/>
      <c r="BA136" s="8"/>
      <c r="BB136" s="8"/>
      <c r="BC136" s="8"/>
      <c r="BD136" s="8"/>
      <c r="BE136" s="8"/>
      <c r="BF136" s="8"/>
      <c r="BG136" s="8"/>
      <c r="BH136" s="8"/>
      <c r="BI136" s="8"/>
      <c r="BJ136" s="8"/>
      <c r="BK136" s="8"/>
      <c r="BL136" s="8"/>
      <c r="BM136" s="8"/>
      <c r="BN136" s="8"/>
      <c r="BO136" s="8"/>
      <c r="BP136" s="8"/>
      <c r="BQ136" s="8"/>
      <c r="BR136" s="8"/>
      <c r="BS136" s="8"/>
      <c r="BT136" s="8"/>
      <c r="BU136" s="8"/>
      <c r="BW136"/>
      <c r="BY136" s="2"/>
      <c r="BZ136" s="6"/>
      <c r="CB136" s="2"/>
      <c r="CD136" s="2"/>
      <c r="CE136" s="2"/>
      <c r="CF136" s="2"/>
      <c r="CG136" s="2"/>
      <c r="CH136" s="2"/>
      <c r="CI136" s="2"/>
      <c r="CJ136" s="2"/>
      <c r="CK136" s="2"/>
    </row>
    <row r="137" spans="1:89" ht="15" customHeight="1" x14ac:dyDescent="0.2">
      <c r="A137" s="37">
        <v>128</v>
      </c>
      <c r="B137" s="135"/>
      <c r="C137" s="42"/>
      <c r="D137" s="133"/>
      <c r="E137" s="40"/>
      <c r="F137" s="44"/>
      <c r="G137" s="133"/>
      <c r="H137" s="8"/>
      <c r="I137" s="16" t="str">
        <f t="shared" si="262"/>
        <v/>
      </c>
      <c r="J137" s="15" t="str">
        <f t="shared" si="263"/>
        <v/>
      </c>
      <c r="K137" s="15" t="str">
        <f>IF(BH137="1",COUNTIF(BH$10:BH137,"1"),"")</f>
        <v/>
      </c>
      <c r="L137" s="15" t="str">
        <f t="shared" si="264"/>
        <v/>
      </c>
      <c r="M137" s="15" t="str">
        <f t="shared" si="265"/>
        <v/>
      </c>
      <c r="N137" s="15" t="str">
        <f>IF(BI137="1",COUNTIF(BI$10:BI137,"1"),"")</f>
        <v/>
      </c>
      <c r="O137" s="15" t="str">
        <f t="shared" si="266"/>
        <v/>
      </c>
      <c r="P137" s="17" t="str">
        <f t="shared" si="267"/>
        <v/>
      </c>
      <c r="Q137" s="8"/>
      <c r="R137" s="242">
        <f t="shared" ref="R137:S137" ca="1" si="312">R113</f>
        <v>8</v>
      </c>
      <c r="S137" s="136">
        <f t="shared" ca="1" si="312"/>
        <v>0</v>
      </c>
      <c r="T137" s="136">
        <f t="shared" ca="1" si="302"/>
        <v>0</v>
      </c>
      <c r="U137" s="136">
        <f t="shared" ca="1" si="302"/>
        <v>0</v>
      </c>
      <c r="V137" s="136">
        <f t="shared" ca="1" si="302"/>
        <v>0</v>
      </c>
      <c r="W137" s="136">
        <f t="shared" ca="1" si="302"/>
        <v>0</v>
      </c>
      <c r="X137" s="243"/>
      <c r="Y137" s="242">
        <f t="shared" ref="Y137:AD137" ca="1" si="313">Y113</f>
        <v>8</v>
      </c>
      <c r="Z137" s="136">
        <f t="shared" ca="1" si="313"/>
        <v>0</v>
      </c>
      <c r="AA137" s="136">
        <f t="shared" ca="1" si="313"/>
        <v>0</v>
      </c>
      <c r="AB137" s="136">
        <f t="shared" ca="1" si="313"/>
        <v>0</v>
      </c>
      <c r="AC137" s="136">
        <f t="shared" ca="1" si="313"/>
        <v>0</v>
      </c>
      <c r="AD137" s="136">
        <f t="shared" ca="1" si="313"/>
        <v>0</v>
      </c>
      <c r="AE137" s="243"/>
      <c r="AF137" s="8"/>
      <c r="AG137" s="8"/>
      <c r="AH137" s="8"/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8"/>
      <c r="AX137" s="8"/>
      <c r="AY137" s="8"/>
      <c r="AZ137" s="8"/>
      <c r="BA137" s="8"/>
      <c r="BB137" s="8"/>
      <c r="BC137" s="8"/>
      <c r="BD137" s="8"/>
      <c r="BE137" s="8"/>
      <c r="BF137" s="8"/>
      <c r="BG137" s="8"/>
      <c r="BH137" s="8"/>
      <c r="BI137" s="8"/>
      <c r="BJ137" s="8"/>
      <c r="BK137" s="8"/>
      <c r="BL137" s="8"/>
      <c r="BM137" s="8"/>
      <c r="BN137" s="8"/>
      <c r="BO137" s="8"/>
      <c r="BP137" s="8"/>
      <c r="BQ137" s="8"/>
      <c r="BR137" s="8"/>
      <c r="BS137" s="8"/>
      <c r="BT137" s="8"/>
      <c r="BU137" s="8"/>
      <c r="BW137"/>
      <c r="BY137" s="2"/>
      <c r="BZ137" s="6"/>
      <c r="CB137" s="2"/>
      <c r="CD137" s="2"/>
      <c r="CE137" s="2"/>
      <c r="CF137" s="2"/>
      <c r="CG137" s="2"/>
      <c r="CH137" s="2"/>
      <c r="CI137" s="2"/>
      <c r="CJ137" s="2"/>
      <c r="CK137" s="2"/>
    </row>
    <row r="138" spans="1:89" ht="15" customHeight="1" x14ac:dyDescent="0.2">
      <c r="A138" s="37">
        <v>129</v>
      </c>
      <c r="B138" s="135"/>
      <c r="C138" s="42"/>
      <c r="D138" s="133"/>
      <c r="E138" s="40"/>
      <c r="F138" s="44"/>
      <c r="G138" s="133"/>
      <c r="H138" s="8"/>
      <c r="I138" s="16" t="str">
        <f t="shared" si="262"/>
        <v/>
      </c>
      <c r="J138" s="15" t="str">
        <f t="shared" si="263"/>
        <v/>
      </c>
      <c r="K138" s="15" t="str">
        <f>IF(BH138="1",COUNTIF(BH$10:BH138,"1"),"")</f>
        <v/>
      </c>
      <c r="L138" s="15" t="str">
        <f t="shared" si="264"/>
        <v/>
      </c>
      <c r="M138" s="15" t="str">
        <f t="shared" si="265"/>
        <v/>
      </c>
      <c r="N138" s="15" t="str">
        <f>IF(BI138="1",COUNTIF(BI$10:BI138,"1"),"")</f>
        <v/>
      </c>
      <c r="O138" s="15" t="str">
        <f t="shared" si="266"/>
        <v/>
      </c>
      <c r="P138" s="17" t="str">
        <f t="shared" si="267"/>
        <v/>
      </c>
      <c r="Q138" s="8"/>
      <c r="R138" s="242">
        <f t="shared" ref="R138:S138" ca="1" si="314">R114</f>
        <v>9</v>
      </c>
      <c r="S138" s="136">
        <f t="shared" ca="1" si="314"/>
        <v>0</v>
      </c>
      <c r="T138" s="136">
        <f t="shared" ca="1" si="302"/>
        <v>0</v>
      </c>
      <c r="U138" s="136">
        <f t="shared" ca="1" si="302"/>
        <v>0</v>
      </c>
      <c r="V138" s="136">
        <f t="shared" ca="1" si="302"/>
        <v>0</v>
      </c>
      <c r="W138" s="136">
        <f t="shared" ca="1" si="302"/>
        <v>0</v>
      </c>
      <c r="X138" s="243"/>
      <c r="Y138" s="242">
        <f t="shared" ref="Y138:AD138" ca="1" si="315">Y114</f>
        <v>9</v>
      </c>
      <c r="Z138" s="136">
        <f t="shared" ca="1" si="315"/>
        <v>0</v>
      </c>
      <c r="AA138" s="136">
        <f t="shared" ca="1" si="315"/>
        <v>0</v>
      </c>
      <c r="AB138" s="136">
        <f t="shared" ca="1" si="315"/>
        <v>0</v>
      </c>
      <c r="AC138" s="136">
        <f t="shared" ca="1" si="315"/>
        <v>0</v>
      </c>
      <c r="AD138" s="136">
        <f t="shared" ca="1" si="315"/>
        <v>0</v>
      </c>
      <c r="AE138" s="243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P138" s="8"/>
      <c r="AQ138" s="8"/>
      <c r="AR138" s="8"/>
      <c r="AS138" s="8"/>
      <c r="AT138" s="8"/>
      <c r="AU138" s="8"/>
      <c r="AV138" s="8"/>
      <c r="AW138" s="8"/>
      <c r="AX138" s="8"/>
      <c r="AY138" s="8"/>
      <c r="AZ138" s="8"/>
      <c r="BA138" s="8"/>
      <c r="BB138" s="8"/>
      <c r="BC138" s="8"/>
      <c r="BD138" s="8"/>
      <c r="BE138" s="8"/>
      <c r="BF138" s="8"/>
      <c r="BG138" s="8"/>
      <c r="BH138" s="8"/>
      <c r="BI138" s="8"/>
      <c r="BJ138" s="8"/>
      <c r="BK138" s="8"/>
      <c r="BL138" s="8"/>
      <c r="BM138" s="8"/>
      <c r="BN138" s="8"/>
      <c r="BO138" s="8"/>
      <c r="BP138" s="8"/>
      <c r="BQ138" s="8"/>
      <c r="BR138" s="8"/>
      <c r="BS138" s="8"/>
      <c r="BT138" s="8"/>
      <c r="BU138" s="8"/>
      <c r="BW138"/>
      <c r="BY138" s="2"/>
      <c r="BZ138" s="6"/>
      <c r="CB138" s="2"/>
      <c r="CD138" s="2"/>
      <c r="CE138" s="2"/>
      <c r="CF138" s="2"/>
      <c r="CG138" s="2"/>
      <c r="CH138" s="2"/>
      <c r="CI138" s="2"/>
      <c r="CJ138" s="2"/>
      <c r="CK138" s="2"/>
    </row>
    <row r="139" spans="1:89" ht="15" customHeight="1" x14ac:dyDescent="0.2">
      <c r="A139" s="37">
        <v>130</v>
      </c>
      <c r="B139" s="135"/>
      <c r="C139" s="42"/>
      <c r="D139" s="133"/>
      <c r="E139" s="40"/>
      <c r="F139" s="44"/>
      <c r="G139" s="133"/>
      <c r="H139" s="8"/>
      <c r="I139" s="16" t="str">
        <f t="shared" si="262"/>
        <v/>
      </c>
      <c r="J139" s="15" t="str">
        <f t="shared" si="263"/>
        <v/>
      </c>
      <c r="K139" s="15" t="str">
        <f>IF(BH139="1",COUNTIF(BH$10:BH139,"1"),"")</f>
        <v/>
      </c>
      <c r="L139" s="15" t="str">
        <f t="shared" si="264"/>
        <v/>
      </c>
      <c r="M139" s="15" t="str">
        <f t="shared" si="265"/>
        <v/>
      </c>
      <c r="N139" s="15" t="str">
        <f>IF(BI139="1",COUNTIF(BI$10:BI139,"1"),"")</f>
        <v/>
      </c>
      <c r="O139" s="15" t="str">
        <f t="shared" si="266"/>
        <v/>
      </c>
      <c r="P139" s="17" t="str">
        <f t="shared" si="267"/>
        <v/>
      </c>
      <c r="Q139" s="8"/>
      <c r="R139" s="242">
        <f t="shared" ref="R139:S139" ca="1" si="316">R115</f>
        <v>10</v>
      </c>
      <c r="S139" s="136">
        <f t="shared" ca="1" si="316"/>
        <v>0</v>
      </c>
      <c r="T139" s="136">
        <f t="shared" ca="1" si="302"/>
        <v>0</v>
      </c>
      <c r="U139" s="136">
        <f t="shared" ca="1" si="302"/>
        <v>0</v>
      </c>
      <c r="V139" s="136">
        <f t="shared" ca="1" si="302"/>
        <v>0</v>
      </c>
      <c r="W139" s="136">
        <f t="shared" ca="1" si="302"/>
        <v>0</v>
      </c>
      <c r="X139" s="243"/>
      <c r="Y139" s="242">
        <f t="shared" ref="Y139:AD139" ca="1" si="317">Y115</f>
        <v>10</v>
      </c>
      <c r="Z139" s="136">
        <f t="shared" ca="1" si="317"/>
        <v>0</v>
      </c>
      <c r="AA139" s="136">
        <f t="shared" ca="1" si="317"/>
        <v>0</v>
      </c>
      <c r="AB139" s="136">
        <f t="shared" ca="1" si="317"/>
        <v>0</v>
      </c>
      <c r="AC139" s="136">
        <f t="shared" ca="1" si="317"/>
        <v>0</v>
      </c>
      <c r="AD139" s="136">
        <f t="shared" ca="1" si="317"/>
        <v>0</v>
      </c>
      <c r="AE139" s="243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8"/>
      <c r="AY139" s="8"/>
      <c r="AZ139" s="8"/>
      <c r="BA139" s="8"/>
      <c r="BB139" s="8"/>
      <c r="BC139" s="8"/>
      <c r="BD139" s="8"/>
      <c r="BE139" s="8"/>
      <c r="BF139" s="8"/>
      <c r="BG139" s="8"/>
      <c r="BH139" s="8"/>
      <c r="BI139" s="8"/>
      <c r="BJ139" s="8"/>
      <c r="BK139" s="8"/>
      <c r="BL139" s="8"/>
      <c r="BM139" s="8"/>
      <c r="BN139" s="8"/>
      <c r="BO139" s="8"/>
      <c r="BP139" s="8"/>
      <c r="BQ139" s="8"/>
      <c r="BR139" s="8"/>
      <c r="BS139" s="8"/>
      <c r="BT139" s="8"/>
      <c r="BU139" s="8"/>
      <c r="BW139"/>
      <c r="BY139" s="2"/>
      <c r="BZ139" s="6"/>
      <c r="CB139" s="2"/>
      <c r="CD139" s="2"/>
      <c r="CE139" s="2"/>
      <c r="CF139" s="2"/>
      <c r="CG139" s="2"/>
      <c r="CH139" s="2"/>
      <c r="CI139" s="2"/>
      <c r="CJ139" s="2"/>
      <c r="CK139" s="2"/>
    </row>
    <row r="140" spans="1:89" ht="15" customHeight="1" x14ac:dyDescent="0.2">
      <c r="A140" s="37">
        <v>131</v>
      </c>
      <c r="B140" s="135"/>
      <c r="C140" s="42"/>
      <c r="D140" s="133"/>
      <c r="E140" s="40"/>
      <c r="F140" s="44"/>
      <c r="G140" s="133"/>
      <c r="H140" s="8"/>
      <c r="I140" s="16" t="str">
        <f t="shared" si="262"/>
        <v/>
      </c>
      <c r="J140" s="15" t="str">
        <f t="shared" si="263"/>
        <v/>
      </c>
      <c r="K140" s="15" t="str">
        <f>IF(BH140="1",COUNTIF(BH$10:BH140,"1"),"")</f>
        <v/>
      </c>
      <c r="L140" s="15" t="str">
        <f t="shared" si="264"/>
        <v/>
      </c>
      <c r="M140" s="15" t="str">
        <f t="shared" si="265"/>
        <v/>
      </c>
      <c r="N140" s="15" t="str">
        <f>IF(BI140="1",COUNTIF(BI$10:BI140,"1"),"")</f>
        <v/>
      </c>
      <c r="O140" s="15" t="str">
        <f t="shared" si="266"/>
        <v/>
      </c>
      <c r="P140" s="17" t="str">
        <f t="shared" si="267"/>
        <v/>
      </c>
      <c r="Q140" s="8"/>
      <c r="R140" s="242">
        <f t="shared" ref="R140:S140" ca="1" si="318">R116</f>
        <v>11</v>
      </c>
      <c r="S140" s="136">
        <f t="shared" ca="1" si="318"/>
        <v>0</v>
      </c>
      <c r="T140" s="136">
        <f t="shared" ca="1" si="302"/>
        <v>0</v>
      </c>
      <c r="U140" s="136">
        <f t="shared" ca="1" si="302"/>
        <v>0</v>
      </c>
      <c r="V140" s="136">
        <f t="shared" ca="1" si="302"/>
        <v>0</v>
      </c>
      <c r="W140" s="136">
        <f t="shared" ca="1" si="302"/>
        <v>0</v>
      </c>
      <c r="X140" s="243"/>
      <c r="Y140" s="242">
        <f t="shared" ref="Y140:AD140" ca="1" si="319">Y116</f>
        <v>11</v>
      </c>
      <c r="Z140" s="136">
        <f t="shared" ca="1" si="319"/>
        <v>0</v>
      </c>
      <c r="AA140" s="136">
        <f t="shared" ca="1" si="319"/>
        <v>0</v>
      </c>
      <c r="AB140" s="136">
        <f t="shared" ca="1" si="319"/>
        <v>0</v>
      </c>
      <c r="AC140" s="136">
        <f t="shared" ca="1" si="319"/>
        <v>0</v>
      </c>
      <c r="AD140" s="136">
        <f t="shared" ca="1" si="319"/>
        <v>0</v>
      </c>
      <c r="AE140" s="243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8"/>
      <c r="AW140" s="8"/>
      <c r="AX140" s="8"/>
      <c r="AY140" s="8"/>
      <c r="AZ140" s="8"/>
      <c r="BA140" s="8"/>
      <c r="BB140" s="8"/>
      <c r="BC140" s="8"/>
      <c r="BD140" s="8"/>
      <c r="BE140" s="8"/>
      <c r="BF140" s="8"/>
      <c r="BG140" s="8"/>
      <c r="BH140" s="8"/>
      <c r="BI140" s="8"/>
      <c r="BJ140" s="8"/>
      <c r="BK140" s="8"/>
      <c r="BL140" s="8"/>
      <c r="BM140" s="8"/>
      <c r="BN140" s="8"/>
      <c r="BO140" s="8"/>
      <c r="BP140" s="8"/>
      <c r="BQ140" s="8"/>
      <c r="BR140" s="8"/>
      <c r="BS140" s="8"/>
      <c r="BT140" s="8"/>
      <c r="BU140" s="8"/>
      <c r="BW140"/>
      <c r="BY140" s="2"/>
      <c r="BZ140" s="6"/>
      <c r="CB140" s="2"/>
      <c r="CD140" s="2"/>
      <c r="CE140" s="2"/>
      <c r="CF140" s="2"/>
      <c r="CG140" s="2"/>
      <c r="CH140" s="2"/>
      <c r="CI140" s="2"/>
      <c r="CJ140" s="2"/>
      <c r="CK140" s="2"/>
    </row>
    <row r="141" spans="1:89" ht="15" customHeight="1" x14ac:dyDescent="0.2">
      <c r="A141" s="37">
        <v>132</v>
      </c>
      <c r="B141" s="135"/>
      <c r="C141" s="42"/>
      <c r="D141" s="133"/>
      <c r="E141" s="40"/>
      <c r="F141" s="44"/>
      <c r="G141" s="133"/>
      <c r="H141" s="8"/>
      <c r="I141" s="16" t="str">
        <f t="shared" si="262"/>
        <v/>
      </c>
      <c r="J141" s="15" t="str">
        <f t="shared" si="263"/>
        <v/>
      </c>
      <c r="K141" s="15" t="str">
        <f>IF(BH141="1",COUNTIF(BH$10:BH141,"1"),"")</f>
        <v/>
      </c>
      <c r="L141" s="15" t="str">
        <f t="shared" si="264"/>
        <v/>
      </c>
      <c r="M141" s="15" t="str">
        <f t="shared" si="265"/>
        <v/>
      </c>
      <c r="N141" s="15" t="str">
        <f>IF(BI141="1",COUNTIF(BI$10:BI141,"1"),"")</f>
        <v/>
      </c>
      <c r="O141" s="15" t="str">
        <f t="shared" si="266"/>
        <v/>
      </c>
      <c r="P141" s="17" t="str">
        <f t="shared" si="267"/>
        <v/>
      </c>
      <c r="Q141" s="8"/>
      <c r="R141" s="242">
        <f t="shared" ref="R141:S141" ca="1" si="320">R117</f>
        <v>12</v>
      </c>
      <c r="S141" s="136">
        <f t="shared" ca="1" si="320"/>
        <v>0</v>
      </c>
      <c r="T141" s="136">
        <f t="shared" ca="1" si="302"/>
        <v>0</v>
      </c>
      <c r="U141" s="136">
        <f t="shared" ca="1" si="302"/>
        <v>0</v>
      </c>
      <c r="V141" s="136">
        <f t="shared" ca="1" si="302"/>
        <v>0</v>
      </c>
      <c r="W141" s="136">
        <f t="shared" ca="1" si="302"/>
        <v>0</v>
      </c>
      <c r="X141" s="243"/>
      <c r="Y141" s="242">
        <f t="shared" ref="Y141:AD141" ca="1" si="321">Y117</f>
        <v>12</v>
      </c>
      <c r="Z141" s="136">
        <f t="shared" ca="1" si="321"/>
        <v>0</v>
      </c>
      <c r="AA141" s="136">
        <f t="shared" ca="1" si="321"/>
        <v>0</v>
      </c>
      <c r="AB141" s="136">
        <f t="shared" ca="1" si="321"/>
        <v>0</v>
      </c>
      <c r="AC141" s="136">
        <f t="shared" ca="1" si="321"/>
        <v>0</v>
      </c>
      <c r="AD141" s="136">
        <f t="shared" ca="1" si="321"/>
        <v>0</v>
      </c>
      <c r="AE141" s="243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8"/>
      <c r="AX141" s="8"/>
      <c r="AY141" s="8"/>
      <c r="AZ141" s="8"/>
      <c r="BA141" s="8"/>
      <c r="BB141" s="8"/>
      <c r="BC141" s="8"/>
      <c r="BD141" s="8"/>
      <c r="BE141" s="8"/>
      <c r="BF141" s="8"/>
      <c r="BG141" s="8"/>
      <c r="BH141" s="8"/>
      <c r="BI141" s="8"/>
      <c r="BJ141" s="8"/>
      <c r="BK141" s="8"/>
      <c r="BL141" s="8"/>
      <c r="BM141" s="8"/>
      <c r="BN141" s="8"/>
      <c r="BO141" s="8"/>
      <c r="BP141" s="8"/>
      <c r="BQ141" s="8"/>
      <c r="BR141" s="8"/>
      <c r="BS141" s="8"/>
      <c r="BT141" s="8"/>
      <c r="BU141" s="8"/>
      <c r="BW141"/>
      <c r="BY141" s="2"/>
      <c r="BZ141" s="6"/>
      <c r="CB141" s="2"/>
      <c r="CD141" s="2"/>
      <c r="CE141" s="2"/>
      <c r="CF141" s="2"/>
      <c r="CG141" s="2"/>
      <c r="CH141" s="2"/>
      <c r="CI141" s="2"/>
      <c r="CJ141" s="2"/>
      <c r="CK141" s="2"/>
    </row>
    <row r="142" spans="1:89" ht="15" customHeight="1" x14ac:dyDescent="0.2">
      <c r="A142" s="37">
        <v>133</v>
      </c>
      <c r="B142" s="135"/>
      <c r="C142" s="42"/>
      <c r="D142" s="133"/>
      <c r="E142" s="40"/>
      <c r="F142" s="44"/>
      <c r="G142" s="133"/>
      <c r="H142" s="8"/>
      <c r="I142" s="16" t="str">
        <f t="shared" si="262"/>
        <v/>
      </c>
      <c r="J142" s="15" t="str">
        <f t="shared" si="263"/>
        <v/>
      </c>
      <c r="K142" s="15" t="str">
        <f>IF(BH142="1",COUNTIF(BH$10:BH142,"1"),"")</f>
        <v/>
      </c>
      <c r="L142" s="15" t="str">
        <f t="shared" si="264"/>
        <v/>
      </c>
      <c r="M142" s="15" t="str">
        <f t="shared" si="265"/>
        <v/>
      </c>
      <c r="N142" s="15" t="str">
        <f>IF(BI142="1",COUNTIF(BI$10:BI142,"1"),"")</f>
        <v/>
      </c>
      <c r="O142" s="15" t="str">
        <f t="shared" si="266"/>
        <v/>
      </c>
      <c r="P142" s="17" t="str">
        <f t="shared" si="267"/>
        <v/>
      </c>
      <c r="Q142" s="8"/>
      <c r="R142" s="242">
        <f t="shared" ref="R142:S142" ca="1" si="322">R118</f>
        <v>13</v>
      </c>
      <c r="S142" s="136">
        <f t="shared" ca="1" si="322"/>
        <v>0</v>
      </c>
      <c r="T142" s="136">
        <f t="shared" ca="1" si="302"/>
        <v>0</v>
      </c>
      <c r="U142" s="136">
        <f t="shared" ca="1" si="302"/>
        <v>0</v>
      </c>
      <c r="V142" s="136">
        <f t="shared" ca="1" si="302"/>
        <v>0</v>
      </c>
      <c r="W142" s="136">
        <f t="shared" ca="1" si="302"/>
        <v>0</v>
      </c>
      <c r="X142" s="243"/>
      <c r="Y142" s="242">
        <f t="shared" ref="Y142:AD142" ca="1" si="323">Y118</f>
        <v>13</v>
      </c>
      <c r="Z142" s="136">
        <f t="shared" ca="1" si="323"/>
        <v>0</v>
      </c>
      <c r="AA142" s="136">
        <f t="shared" ca="1" si="323"/>
        <v>0</v>
      </c>
      <c r="AB142" s="136">
        <f t="shared" ca="1" si="323"/>
        <v>0</v>
      </c>
      <c r="AC142" s="136">
        <f t="shared" ca="1" si="323"/>
        <v>0</v>
      </c>
      <c r="AD142" s="136">
        <f t="shared" ca="1" si="323"/>
        <v>0</v>
      </c>
      <c r="AE142" s="243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8"/>
      <c r="AW142" s="8"/>
      <c r="AX142" s="8"/>
      <c r="AY142" s="8"/>
      <c r="AZ142" s="8"/>
      <c r="BA142" s="8"/>
      <c r="BB142" s="8"/>
      <c r="BC142" s="8"/>
      <c r="BD142" s="8"/>
      <c r="BE142" s="8"/>
      <c r="BF142" s="8"/>
      <c r="BG142" s="8"/>
      <c r="BH142" s="8"/>
      <c r="BI142" s="8"/>
      <c r="BJ142" s="8"/>
      <c r="BK142" s="8"/>
      <c r="BL142" s="8"/>
      <c r="BM142" s="8"/>
      <c r="BN142" s="8"/>
      <c r="BO142" s="8"/>
      <c r="BP142" s="8"/>
      <c r="BQ142" s="8"/>
      <c r="BR142" s="8"/>
      <c r="BS142" s="8"/>
      <c r="BT142" s="8"/>
      <c r="BU142" s="8"/>
      <c r="BW142"/>
      <c r="BY142" s="2"/>
      <c r="BZ142" s="6"/>
      <c r="CB142" s="2"/>
      <c r="CD142" s="2"/>
      <c r="CE142" s="2"/>
      <c r="CF142" s="2"/>
      <c r="CG142" s="2"/>
      <c r="CH142" s="2"/>
      <c r="CI142" s="2"/>
      <c r="CJ142" s="2"/>
      <c r="CK142" s="2"/>
    </row>
    <row r="143" spans="1:89" ht="15" customHeight="1" x14ac:dyDescent="0.2">
      <c r="A143" s="37">
        <v>134</v>
      </c>
      <c r="B143" s="135"/>
      <c r="C143" s="42"/>
      <c r="D143" s="133"/>
      <c r="E143" s="40"/>
      <c r="F143" s="44"/>
      <c r="G143" s="133"/>
      <c r="H143" s="8"/>
      <c r="I143" s="16" t="str">
        <f t="shared" si="262"/>
        <v/>
      </c>
      <c r="J143" s="15" t="str">
        <f t="shared" si="263"/>
        <v/>
      </c>
      <c r="K143" s="15" t="str">
        <f>IF(BH143="1",COUNTIF(BH$10:BH143,"1"),"")</f>
        <v/>
      </c>
      <c r="L143" s="15" t="str">
        <f t="shared" si="264"/>
        <v/>
      </c>
      <c r="M143" s="15" t="str">
        <f t="shared" si="265"/>
        <v/>
      </c>
      <c r="N143" s="15" t="str">
        <f>IF(BI143="1",COUNTIF(BI$10:BI143,"1"),"")</f>
        <v/>
      </c>
      <c r="O143" s="15" t="str">
        <f t="shared" si="266"/>
        <v/>
      </c>
      <c r="P143" s="17" t="str">
        <f t="shared" si="267"/>
        <v/>
      </c>
      <c r="Q143" s="8"/>
      <c r="R143" s="242">
        <f t="shared" ref="R143:S143" ca="1" si="324">R119</f>
        <v>14</v>
      </c>
      <c r="S143" s="136">
        <f t="shared" ca="1" si="324"/>
        <v>0</v>
      </c>
      <c r="T143" s="136">
        <f t="shared" ca="1" si="302"/>
        <v>0</v>
      </c>
      <c r="U143" s="136">
        <f t="shared" ca="1" si="302"/>
        <v>0</v>
      </c>
      <c r="V143" s="136">
        <f t="shared" ca="1" si="302"/>
        <v>0</v>
      </c>
      <c r="W143" s="136">
        <f t="shared" ca="1" si="302"/>
        <v>0</v>
      </c>
      <c r="X143" s="243"/>
      <c r="Y143" s="242">
        <f t="shared" ref="Y143:AD143" ca="1" si="325">Y119</f>
        <v>14</v>
      </c>
      <c r="Z143" s="136">
        <f t="shared" ca="1" si="325"/>
        <v>0</v>
      </c>
      <c r="AA143" s="136">
        <f t="shared" ca="1" si="325"/>
        <v>0</v>
      </c>
      <c r="AB143" s="136">
        <f t="shared" ca="1" si="325"/>
        <v>0</v>
      </c>
      <c r="AC143" s="136">
        <f t="shared" ca="1" si="325"/>
        <v>0</v>
      </c>
      <c r="AD143" s="136">
        <f t="shared" ca="1" si="325"/>
        <v>0</v>
      </c>
      <c r="AE143" s="243"/>
      <c r="AF143" s="8"/>
      <c r="AG143" s="8"/>
      <c r="AH143" s="8"/>
      <c r="AI143" s="8"/>
      <c r="AJ143" s="8"/>
      <c r="AK143" s="8"/>
      <c r="AL143" s="8"/>
      <c r="AM143" s="8"/>
      <c r="AN143" s="8"/>
      <c r="AO143" s="8"/>
      <c r="AP143" s="8"/>
      <c r="AQ143" s="8"/>
      <c r="AR143" s="8"/>
      <c r="AS143" s="8"/>
      <c r="AT143" s="8"/>
      <c r="AU143" s="8"/>
      <c r="AV143" s="8"/>
      <c r="AW143" s="8"/>
      <c r="AX143" s="8"/>
      <c r="AY143" s="8"/>
      <c r="AZ143" s="8"/>
      <c r="BA143" s="8"/>
      <c r="BB143" s="8"/>
      <c r="BC143" s="8"/>
      <c r="BD143" s="8"/>
      <c r="BE143" s="8"/>
      <c r="BF143" s="8"/>
      <c r="BG143" s="8"/>
      <c r="BH143" s="8"/>
      <c r="BI143" s="8"/>
      <c r="BJ143" s="8"/>
      <c r="BK143" s="8"/>
      <c r="BL143" s="8"/>
      <c r="BM143" s="8"/>
      <c r="BN143" s="8"/>
      <c r="BO143" s="8"/>
      <c r="BP143" s="8"/>
      <c r="BQ143" s="8"/>
      <c r="BR143" s="8"/>
      <c r="BS143" s="8"/>
      <c r="BT143" s="8"/>
      <c r="BU143" s="8"/>
      <c r="BW143"/>
      <c r="BY143" s="2"/>
      <c r="BZ143" s="6"/>
      <c r="CB143" s="2"/>
      <c r="CD143" s="2"/>
      <c r="CE143" s="2"/>
      <c r="CF143" s="2"/>
      <c r="CG143" s="2"/>
      <c r="CH143" s="2"/>
      <c r="CI143" s="2"/>
      <c r="CJ143" s="2"/>
      <c r="CK143" s="2"/>
    </row>
    <row r="144" spans="1:89" ht="15" customHeight="1" x14ac:dyDescent="0.2">
      <c r="A144" s="37">
        <v>135</v>
      </c>
      <c r="B144" s="135"/>
      <c r="C144" s="42"/>
      <c r="D144" s="133"/>
      <c r="E144" s="40"/>
      <c r="F144" s="44"/>
      <c r="G144" s="133"/>
      <c r="H144" s="8"/>
      <c r="I144" s="16" t="str">
        <f t="shared" si="262"/>
        <v/>
      </c>
      <c r="J144" s="15" t="str">
        <f t="shared" si="263"/>
        <v/>
      </c>
      <c r="K144" s="15" t="str">
        <f>IF(BH144="1",COUNTIF(BH$10:BH144,"1"),"")</f>
        <v/>
      </c>
      <c r="L144" s="15" t="str">
        <f t="shared" si="264"/>
        <v/>
      </c>
      <c r="M144" s="15" t="str">
        <f t="shared" si="265"/>
        <v/>
      </c>
      <c r="N144" s="15" t="str">
        <f>IF(BI144="1",COUNTIF(BI$10:BI144,"1"),"")</f>
        <v/>
      </c>
      <c r="O144" s="15" t="str">
        <f t="shared" si="266"/>
        <v/>
      </c>
      <c r="P144" s="17" t="str">
        <f t="shared" si="267"/>
        <v/>
      </c>
      <c r="Q144" s="8"/>
      <c r="R144" s="242">
        <f t="shared" ref="R144:S144" ca="1" si="326">R120</f>
        <v>15</v>
      </c>
      <c r="S144" s="136">
        <f t="shared" ca="1" si="326"/>
        <v>0</v>
      </c>
      <c r="T144" s="136">
        <f t="shared" ca="1" si="302"/>
        <v>0</v>
      </c>
      <c r="U144" s="136">
        <f t="shared" ca="1" si="302"/>
        <v>0</v>
      </c>
      <c r="V144" s="136">
        <f t="shared" ca="1" si="302"/>
        <v>0</v>
      </c>
      <c r="W144" s="136">
        <f t="shared" ca="1" si="302"/>
        <v>0</v>
      </c>
      <c r="X144" s="243"/>
      <c r="Y144" s="242">
        <f t="shared" ref="Y144:AD144" ca="1" si="327">Y120</f>
        <v>15</v>
      </c>
      <c r="Z144" s="136">
        <f t="shared" ca="1" si="327"/>
        <v>0</v>
      </c>
      <c r="AA144" s="136">
        <f t="shared" ca="1" si="327"/>
        <v>0</v>
      </c>
      <c r="AB144" s="136">
        <f t="shared" ca="1" si="327"/>
        <v>0</v>
      </c>
      <c r="AC144" s="136">
        <f t="shared" ca="1" si="327"/>
        <v>0</v>
      </c>
      <c r="AD144" s="136">
        <f t="shared" ca="1" si="327"/>
        <v>0</v>
      </c>
      <c r="AE144" s="243"/>
      <c r="AF144" s="8"/>
      <c r="AG144" s="8"/>
      <c r="AH144" s="8"/>
      <c r="AI144" s="8"/>
      <c r="AJ144" s="8"/>
      <c r="AK144" s="8"/>
      <c r="AL144" s="8"/>
      <c r="AM144" s="8"/>
      <c r="AN144" s="8"/>
      <c r="AO144" s="8"/>
      <c r="AP144" s="8"/>
      <c r="AQ144" s="8"/>
      <c r="AR144" s="8"/>
      <c r="AS144" s="8"/>
      <c r="AT144" s="8"/>
      <c r="AU144" s="8"/>
      <c r="AV144" s="8"/>
      <c r="AW144" s="8"/>
      <c r="AX144" s="8"/>
      <c r="AY144" s="8"/>
      <c r="AZ144" s="8"/>
      <c r="BA144" s="8"/>
      <c r="BB144" s="8"/>
      <c r="BC144" s="8"/>
      <c r="BD144" s="8"/>
      <c r="BE144" s="8"/>
      <c r="BF144" s="8"/>
      <c r="BG144" s="8"/>
      <c r="BH144" s="8"/>
      <c r="BI144" s="8"/>
      <c r="BJ144" s="8"/>
      <c r="BK144" s="8"/>
      <c r="BL144" s="8"/>
      <c r="BM144" s="8"/>
      <c r="BN144" s="8"/>
      <c r="BO144" s="8"/>
      <c r="BP144" s="8"/>
      <c r="BQ144" s="8"/>
      <c r="BR144" s="8"/>
      <c r="BS144" s="8"/>
      <c r="BT144" s="8"/>
      <c r="BU144" s="8"/>
      <c r="BW144"/>
      <c r="BY144" s="2"/>
      <c r="BZ144" s="6"/>
      <c r="CB144" s="2"/>
      <c r="CD144" s="2"/>
      <c r="CE144" s="2"/>
      <c r="CF144" s="2"/>
      <c r="CG144" s="2"/>
      <c r="CH144" s="2"/>
      <c r="CI144" s="2"/>
      <c r="CJ144" s="2"/>
      <c r="CK144" s="2"/>
    </row>
    <row r="145" spans="1:89" ht="15" customHeight="1" x14ac:dyDescent="0.2">
      <c r="A145" s="37">
        <v>136</v>
      </c>
      <c r="B145" s="135"/>
      <c r="C145" s="42"/>
      <c r="D145" s="133"/>
      <c r="E145" s="40"/>
      <c r="F145" s="44"/>
      <c r="G145" s="133"/>
      <c r="H145" s="8"/>
      <c r="I145" s="16" t="str">
        <f t="shared" si="262"/>
        <v/>
      </c>
      <c r="J145" s="15" t="str">
        <f t="shared" si="263"/>
        <v/>
      </c>
      <c r="K145" s="15" t="str">
        <f>IF(BH145="1",COUNTIF(BH$10:BH145,"1"),"")</f>
        <v/>
      </c>
      <c r="L145" s="15" t="str">
        <f t="shared" si="264"/>
        <v/>
      </c>
      <c r="M145" s="15" t="str">
        <f t="shared" si="265"/>
        <v/>
      </c>
      <c r="N145" s="15" t="str">
        <f>IF(BI145="1",COUNTIF(BI$10:BI145,"1"),"")</f>
        <v/>
      </c>
      <c r="O145" s="15" t="str">
        <f t="shared" si="266"/>
        <v/>
      </c>
      <c r="P145" s="17" t="str">
        <f t="shared" si="267"/>
        <v/>
      </c>
      <c r="Q145" s="8"/>
      <c r="R145" s="242">
        <f t="shared" ref="R145:S145" ca="1" si="328">R121</f>
        <v>16</v>
      </c>
      <c r="S145" s="136">
        <f t="shared" ca="1" si="328"/>
        <v>0</v>
      </c>
      <c r="T145" s="136">
        <f t="shared" ca="1" si="302"/>
        <v>0</v>
      </c>
      <c r="U145" s="136">
        <f t="shared" ca="1" si="302"/>
        <v>0</v>
      </c>
      <c r="V145" s="136">
        <f t="shared" ca="1" si="302"/>
        <v>0</v>
      </c>
      <c r="W145" s="136">
        <f t="shared" ca="1" si="302"/>
        <v>0</v>
      </c>
      <c r="X145" s="243"/>
      <c r="Y145" s="242">
        <f t="shared" ref="Y145:AD145" ca="1" si="329">Y121</f>
        <v>16</v>
      </c>
      <c r="Z145" s="136">
        <f t="shared" ca="1" si="329"/>
        <v>0</v>
      </c>
      <c r="AA145" s="136">
        <f t="shared" ca="1" si="329"/>
        <v>0</v>
      </c>
      <c r="AB145" s="136">
        <f t="shared" ca="1" si="329"/>
        <v>0</v>
      </c>
      <c r="AC145" s="136">
        <f t="shared" ca="1" si="329"/>
        <v>0</v>
      </c>
      <c r="AD145" s="136">
        <f t="shared" ca="1" si="329"/>
        <v>0</v>
      </c>
      <c r="AE145" s="243"/>
      <c r="AF145" s="8"/>
      <c r="AG145" s="8"/>
      <c r="AH145" s="8"/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U145" s="8"/>
      <c r="AV145" s="8"/>
      <c r="AW145" s="8"/>
      <c r="AX145" s="8"/>
      <c r="AY145" s="8"/>
      <c r="AZ145" s="8"/>
      <c r="BA145" s="8"/>
      <c r="BB145" s="8"/>
      <c r="BC145" s="8"/>
      <c r="BD145" s="8"/>
      <c r="BE145" s="8"/>
      <c r="BF145" s="8"/>
      <c r="BG145" s="8"/>
      <c r="BH145" s="8"/>
      <c r="BI145" s="8"/>
      <c r="BJ145" s="8"/>
      <c r="BK145" s="8"/>
      <c r="BL145" s="8"/>
      <c r="BM145" s="8"/>
      <c r="BN145" s="8"/>
      <c r="BO145" s="8"/>
      <c r="BP145" s="8"/>
      <c r="BQ145" s="8"/>
      <c r="BR145" s="8"/>
      <c r="BS145" s="8"/>
      <c r="BT145" s="8"/>
      <c r="BU145" s="8"/>
      <c r="BW145"/>
      <c r="BY145" s="2"/>
      <c r="BZ145" s="6"/>
      <c r="CB145" s="2"/>
      <c r="CD145" s="2"/>
      <c r="CE145" s="2"/>
      <c r="CF145" s="2"/>
      <c r="CG145" s="2"/>
      <c r="CH145" s="2"/>
      <c r="CI145" s="2"/>
      <c r="CJ145" s="2"/>
      <c r="CK145" s="2"/>
    </row>
    <row r="146" spans="1:89" ht="15" customHeight="1" x14ac:dyDescent="0.2">
      <c r="A146" s="37">
        <v>137</v>
      </c>
      <c r="B146" s="135"/>
      <c r="C146" s="42"/>
      <c r="D146" s="133"/>
      <c r="E146" s="40"/>
      <c r="F146" s="44"/>
      <c r="G146" s="133"/>
      <c r="H146" s="8"/>
      <c r="I146" s="16" t="str">
        <f t="shared" si="262"/>
        <v/>
      </c>
      <c r="J146" s="15" t="str">
        <f t="shared" si="263"/>
        <v/>
      </c>
      <c r="K146" s="15" t="str">
        <f>IF(BH146="1",COUNTIF(BH$10:BH146,"1"),"")</f>
        <v/>
      </c>
      <c r="L146" s="15" t="str">
        <f t="shared" si="264"/>
        <v/>
      </c>
      <c r="M146" s="15" t="str">
        <f t="shared" si="265"/>
        <v/>
      </c>
      <c r="N146" s="15" t="str">
        <f>IF(BI146="1",COUNTIF(BI$10:BI146,"1"),"")</f>
        <v/>
      </c>
      <c r="O146" s="15" t="str">
        <f t="shared" si="266"/>
        <v/>
      </c>
      <c r="P146" s="17" t="str">
        <f t="shared" si="267"/>
        <v/>
      </c>
      <c r="Q146" s="8"/>
      <c r="R146" s="251" t="str">
        <f t="shared" ref="R146:W146" si="330">R122</f>
        <v>A</v>
      </c>
      <c r="S146" s="437">
        <f t="shared" ca="1" si="330"/>
        <v>0</v>
      </c>
      <c r="T146" s="136">
        <f t="shared" si="330"/>
        <v>0</v>
      </c>
      <c r="U146" s="136">
        <f t="shared" si="330"/>
        <v>0</v>
      </c>
      <c r="V146" s="136">
        <f t="shared" si="330"/>
        <v>0</v>
      </c>
      <c r="W146" s="136">
        <f t="shared" si="330"/>
        <v>0</v>
      </c>
      <c r="X146" s="243"/>
      <c r="Y146" s="251" t="str">
        <f t="shared" ref="Y146:AD146" si="331">Y122</f>
        <v>A</v>
      </c>
      <c r="Z146" s="437">
        <f t="shared" ca="1" si="331"/>
        <v>0</v>
      </c>
      <c r="AA146" s="136">
        <f t="shared" si="331"/>
        <v>0</v>
      </c>
      <c r="AB146" s="136">
        <f t="shared" si="331"/>
        <v>0</v>
      </c>
      <c r="AC146" s="136">
        <f t="shared" si="331"/>
        <v>0</v>
      </c>
      <c r="AD146" s="136">
        <f t="shared" si="331"/>
        <v>0</v>
      </c>
      <c r="AE146" s="243"/>
      <c r="AF146" s="8"/>
      <c r="AG146" s="8"/>
      <c r="AH146" s="8"/>
      <c r="AI146" s="8"/>
      <c r="AJ146" s="8"/>
      <c r="AK146" s="8"/>
      <c r="AL146" s="8"/>
      <c r="AM146" s="8"/>
      <c r="AN146" s="8"/>
      <c r="AO146" s="8"/>
      <c r="AP146" s="8"/>
      <c r="AQ146" s="8"/>
      <c r="AR146" s="8"/>
      <c r="AS146" s="8"/>
      <c r="AT146" s="8"/>
      <c r="AU146" s="8"/>
      <c r="AV146" s="8"/>
      <c r="AW146" s="8"/>
      <c r="AX146" s="8"/>
      <c r="AY146" s="8"/>
      <c r="AZ146" s="8"/>
      <c r="BA146" s="8"/>
      <c r="BB146" s="8"/>
      <c r="BC146" s="8"/>
      <c r="BD146" s="8"/>
      <c r="BE146" s="8"/>
      <c r="BF146" s="8"/>
      <c r="BG146" s="8"/>
      <c r="BH146" s="8"/>
      <c r="BI146" s="8"/>
      <c r="BJ146" s="8"/>
      <c r="BK146" s="8"/>
      <c r="BL146" s="8"/>
      <c r="BM146" s="8"/>
      <c r="BN146" s="8"/>
      <c r="BO146" s="8"/>
      <c r="BP146" s="8"/>
      <c r="BQ146" s="8"/>
      <c r="BR146" s="8"/>
      <c r="BS146" s="8"/>
      <c r="BT146" s="8"/>
      <c r="BU146" s="8"/>
      <c r="BW146"/>
      <c r="BY146" s="2"/>
      <c r="BZ146" s="6"/>
      <c r="CB146" s="2"/>
      <c r="CD146" s="2"/>
      <c r="CE146" s="2"/>
      <c r="CF146" s="2"/>
      <c r="CG146" s="2"/>
      <c r="CH146" s="2"/>
      <c r="CI146" s="2"/>
      <c r="CJ146" s="2"/>
      <c r="CK146" s="2"/>
    </row>
    <row r="147" spans="1:89" ht="15" customHeight="1" x14ac:dyDescent="0.2">
      <c r="A147" s="37">
        <v>138</v>
      </c>
      <c r="B147" s="135"/>
      <c r="C147" s="42"/>
      <c r="D147" s="133"/>
      <c r="E147" s="40"/>
      <c r="F147" s="44"/>
      <c r="G147" s="133"/>
      <c r="H147" s="8"/>
      <c r="I147" s="16" t="str">
        <f t="shared" si="262"/>
        <v/>
      </c>
      <c r="J147" s="15" t="str">
        <f t="shared" si="263"/>
        <v/>
      </c>
      <c r="K147" s="15" t="str">
        <f>IF(BH147="1",COUNTIF(BH$10:BH147,"1"),"")</f>
        <v/>
      </c>
      <c r="L147" s="15" t="str">
        <f t="shared" si="264"/>
        <v/>
      </c>
      <c r="M147" s="15" t="str">
        <f t="shared" si="265"/>
        <v/>
      </c>
      <c r="N147" s="15" t="str">
        <f>IF(BI147="1",COUNTIF(BI$10:BI147,"1"),"")</f>
        <v/>
      </c>
      <c r="O147" s="15" t="str">
        <f t="shared" si="266"/>
        <v/>
      </c>
      <c r="P147" s="17" t="str">
        <f t="shared" si="267"/>
        <v/>
      </c>
      <c r="Q147" s="8"/>
      <c r="R147" s="251" t="str">
        <f>R123</f>
        <v>B</v>
      </c>
      <c r="S147" s="437"/>
      <c r="T147" s="136">
        <f t="shared" ref="T147:W147" si="332">T123</f>
        <v>0</v>
      </c>
      <c r="U147" s="136">
        <f t="shared" si="332"/>
        <v>0</v>
      </c>
      <c r="V147" s="136">
        <f t="shared" si="332"/>
        <v>0</v>
      </c>
      <c r="W147" s="136">
        <f t="shared" si="332"/>
        <v>0</v>
      </c>
      <c r="X147" s="243"/>
      <c r="Y147" s="251" t="str">
        <f>Y123</f>
        <v>B</v>
      </c>
      <c r="Z147" s="437"/>
      <c r="AA147" s="136">
        <f t="shared" ref="AA147:AD147" si="333">AA123</f>
        <v>0</v>
      </c>
      <c r="AB147" s="136">
        <f t="shared" si="333"/>
        <v>0</v>
      </c>
      <c r="AC147" s="136">
        <f t="shared" si="333"/>
        <v>0</v>
      </c>
      <c r="AD147" s="136">
        <f t="shared" si="333"/>
        <v>0</v>
      </c>
      <c r="AE147" s="243"/>
      <c r="AF147" s="8"/>
      <c r="AG147" s="8"/>
      <c r="AH147" s="8"/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V147" s="8"/>
      <c r="AW147" s="8"/>
      <c r="AX147" s="8"/>
      <c r="AY147" s="8"/>
      <c r="AZ147" s="8"/>
      <c r="BA147" s="8"/>
      <c r="BB147" s="8"/>
      <c r="BC147" s="8"/>
      <c r="BD147" s="8"/>
      <c r="BE147" s="8"/>
      <c r="BF147" s="8"/>
      <c r="BG147" s="8"/>
      <c r="BH147" s="8"/>
      <c r="BI147" s="8"/>
      <c r="BJ147" s="8"/>
      <c r="BK147" s="8"/>
      <c r="BL147" s="8"/>
      <c r="BM147" s="8"/>
      <c r="BN147" s="8"/>
      <c r="BO147" s="8"/>
      <c r="BP147" s="8"/>
      <c r="BQ147" s="8"/>
      <c r="BR147" s="8"/>
      <c r="BS147" s="8"/>
      <c r="BT147" s="8"/>
      <c r="BU147" s="8"/>
      <c r="BW147"/>
      <c r="BY147" s="2"/>
      <c r="BZ147" s="6"/>
      <c r="CB147" s="2"/>
      <c r="CD147" s="2"/>
      <c r="CE147" s="2"/>
      <c r="CF147" s="2"/>
      <c r="CG147" s="2"/>
      <c r="CH147" s="2"/>
      <c r="CI147" s="2"/>
      <c r="CJ147" s="2"/>
      <c r="CK147" s="2"/>
    </row>
    <row r="148" spans="1:89" ht="15" customHeight="1" x14ac:dyDescent="0.2">
      <c r="A148" s="37">
        <v>139</v>
      </c>
      <c r="B148" s="135"/>
      <c r="C148" s="42"/>
      <c r="D148" s="133"/>
      <c r="E148" s="40"/>
      <c r="F148" s="44"/>
      <c r="G148" s="133"/>
      <c r="H148" s="8"/>
      <c r="I148" s="16" t="str">
        <f t="shared" si="262"/>
        <v/>
      </c>
      <c r="J148" s="15" t="str">
        <f t="shared" si="263"/>
        <v/>
      </c>
      <c r="K148" s="15" t="str">
        <f>IF(BH148="1",COUNTIF(BH$10:BH148,"1"),"")</f>
        <v/>
      </c>
      <c r="L148" s="15" t="str">
        <f t="shared" si="264"/>
        <v/>
      </c>
      <c r="M148" s="15" t="str">
        <f t="shared" si="265"/>
        <v/>
      </c>
      <c r="N148" s="15" t="str">
        <f>IF(BI148="1",COUNTIF(BI$10:BI148,"1"),"")</f>
        <v/>
      </c>
      <c r="O148" s="15" t="str">
        <f t="shared" si="266"/>
        <v/>
      </c>
      <c r="P148" s="17" t="str">
        <f t="shared" si="267"/>
        <v/>
      </c>
      <c r="Q148" s="8"/>
      <c r="R148" s="251" t="str">
        <f>R124</f>
        <v>C</v>
      </c>
      <c r="S148" s="437"/>
      <c r="T148" s="136">
        <f t="shared" ref="T148:W148" si="334">T124</f>
        <v>0</v>
      </c>
      <c r="U148" s="136">
        <f t="shared" si="334"/>
        <v>0</v>
      </c>
      <c r="V148" s="136">
        <f t="shared" si="334"/>
        <v>0</v>
      </c>
      <c r="W148" s="136">
        <f t="shared" si="334"/>
        <v>0</v>
      </c>
      <c r="X148" s="243"/>
      <c r="Y148" s="251" t="str">
        <f>Y124</f>
        <v>C</v>
      </c>
      <c r="Z148" s="437"/>
      <c r="AA148" s="136">
        <f t="shared" ref="AA148:AD148" si="335">AA124</f>
        <v>0</v>
      </c>
      <c r="AB148" s="136">
        <f t="shared" si="335"/>
        <v>0</v>
      </c>
      <c r="AC148" s="136">
        <f t="shared" si="335"/>
        <v>0</v>
      </c>
      <c r="AD148" s="136">
        <f t="shared" si="335"/>
        <v>0</v>
      </c>
      <c r="AE148" s="243"/>
      <c r="AF148" s="8"/>
      <c r="AG148" s="8"/>
      <c r="AH148" s="8"/>
      <c r="AI148" s="8"/>
      <c r="AJ148" s="8"/>
      <c r="AK148" s="8"/>
      <c r="AL148" s="8"/>
      <c r="AM148" s="8"/>
      <c r="AN148" s="8"/>
      <c r="AO148" s="8"/>
      <c r="AP148" s="8"/>
      <c r="AQ148" s="8"/>
      <c r="AR148" s="8"/>
      <c r="AS148" s="8"/>
      <c r="AT148" s="8"/>
      <c r="AU148" s="8"/>
      <c r="AV148" s="8"/>
      <c r="AW148" s="8"/>
      <c r="AX148" s="8"/>
      <c r="AY148" s="8"/>
      <c r="AZ148" s="8"/>
      <c r="BA148" s="8"/>
      <c r="BB148" s="8"/>
      <c r="BC148" s="8"/>
      <c r="BD148" s="8"/>
      <c r="BE148" s="8"/>
      <c r="BF148" s="8"/>
      <c r="BG148" s="8"/>
      <c r="BH148" s="8"/>
      <c r="BI148" s="8"/>
      <c r="BJ148" s="8"/>
      <c r="BK148" s="8"/>
      <c r="BL148" s="8"/>
      <c r="BM148" s="8"/>
      <c r="BN148" s="8"/>
      <c r="BO148" s="8"/>
      <c r="BP148" s="8"/>
      <c r="BQ148" s="8"/>
      <c r="BR148" s="8"/>
      <c r="BS148" s="8"/>
      <c r="BT148" s="8"/>
      <c r="BU148" s="8"/>
      <c r="BW148"/>
      <c r="BY148" s="2"/>
      <c r="BZ148" s="6"/>
      <c r="CB148" s="2"/>
      <c r="CD148" s="2"/>
      <c r="CE148" s="2"/>
      <c r="CF148" s="2"/>
      <c r="CG148" s="2"/>
      <c r="CH148" s="2"/>
      <c r="CI148" s="2"/>
      <c r="CJ148" s="2"/>
      <c r="CK148" s="2"/>
    </row>
    <row r="149" spans="1:89" ht="15" customHeight="1" x14ac:dyDescent="0.2">
      <c r="A149" s="37">
        <v>140</v>
      </c>
      <c r="B149" s="135"/>
      <c r="C149" s="42"/>
      <c r="D149" s="133"/>
      <c r="E149" s="40"/>
      <c r="F149" s="44"/>
      <c r="G149" s="133"/>
      <c r="H149" s="8"/>
      <c r="I149" s="16" t="str">
        <f t="shared" si="262"/>
        <v/>
      </c>
      <c r="J149" s="15" t="str">
        <f t="shared" si="263"/>
        <v/>
      </c>
      <c r="K149" s="15" t="str">
        <f>IF(BH149="1",COUNTIF(BH$10:BH149,"1"),"")</f>
        <v/>
      </c>
      <c r="L149" s="15" t="str">
        <f t="shared" si="264"/>
        <v/>
      </c>
      <c r="M149" s="15" t="str">
        <f t="shared" si="265"/>
        <v/>
      </c>
      <c r="N149" s="15" t="str">
        <f>IF(BI149="1",COUNTIF(BI$10:BI149,"1"),"")</f>
        <v/>
      </c>
      <c r="O149" s="15" t="str">
        <f t="shared" si="266"/>
        <v/>
      </c>
      <c r="P149" s="17" t="str">
        <f t="shared" si="267"/>
        <v/>
      </c>
      <c r="Q149" s="8"/>
      <c r="R149" s="252" t="str">
        <f>R125</f>
        <v>D</v>
      </c>
      <c r="S149" s="438"/>
      <c r="T149" s="248">
        <f t="shared" ref="T149:W149" si="336">T125</f>
        <v>0</v>
      </c>
      <c r="U149" s="248">
        <f t="shared" si="336"/>
        <v>0</v>
      </c>
      <c r="V149" s="248">
        <f t="shared" si="336"/>
        <v>0</v>
      </c>
      <c r="W149" s="248">
        <f t="shared" si="336"/>
        <v>0</v>
      </c>
      <c r="X149" s="249"/>
      <c r="Y149" s="252" t="str">
        <f>Y125</f>
        <v>D</v>
      </c>
      <c r="Z149" s="438"/>
      <c r="AA149" s="248">
        <f t="shared" ref="AA149:AD149" si="337">AA125</f>
        <v>0</v>
      </c>
      <c r="AB149" s="248">
        <f t="shared" si="337"/>
        <v>0</v>
      </c>
      <c r="AC149" s="248">
        <f t="shared" si="337"/>
        <v>0</v>
      </c>
      <c r="AD149" s="248">
        <f t="shared" si="337"/>
        <v>0</v>
      </c>
      <c r="AE149" s="250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V149" s="8"/>
      <c r="AW149" s="8"/>
      <c r="AX149" s="8"/>
      <c r="AY149" s="8"/>
      <c r="AZ149" s="8"/>
      <c r="BA149" s="8"/>
      <c r="BB149" s="8"/>
      <c r="BC149" s="8"/>
      <c r="BD149" s="8"/>
      <c r="BE149" s="8"/>
      <c r="BF149" s="8"/>
      <c r="BG149" s="8"/>
      <c r="BH149" s="8"/>
      <c r="BI149" s="8"/>
      <c r="BJ149" s="8"/>
      <c r="BK149" s="8"/>
      <c r="BL149" s="8"/>
      <c r="BM149" s="8"/>
      <c r="BN149" s="8"/>
      <c r="BO149" s="8"/>
      <c r="BP149" s="8"/>
      <c r="BQ149" s="8"/>
      <c r="BR149" s="8"/>
      <c r="BS149" s="8"/>
      <c r="BT149" s="8"/>
      <c r="BU149" s="8"/>
      <c r="BW149"/>
      <c r="BY149" s="2"/>
      <c r="BZ149" s="6"/>
      <c r="CB149" s="2"/>
      <c r="CD149" s="2"/>
      <c r="CE149" s="2"/>
      <c r="CF149" s="2"/>
      <c r="CG149" s="2"/>
      <c r="CH149" s="2"/>
      <c r="CI149" s="2"/>
      <c r="CJ149" s="2"/>
      <c r="CK149" s="2"/>
    </row>
    <row r="150" spans="1:89" ht="15" customHeight="1" x14ac:dyDescent="0.2">
      <c r="A150" s="37">
        <v>141</v>
      </c>
      <c r="B150" s="135"/>
      <c r="C150" s="42"/>
      <c r="D150" s="133"/>
      <c r="E150" s="40"/>
      <c r="F150" s="44"/>
      <c r="G150" s="133"/>
      <c r="H150" s="8"/>
      <c r="I150" s="16" t="str">
        <f t="shared" si="262"/>
        <v/>
      </c>
      <c r="J150" s="15" t="str">
        <f t="shared" si="263"/>
        <v/>
      </c>
      <c r="K150" s="15" t="str">
        <f>IF(BH150="1",COUNTIF(BH$10:BH150,"1"),"")</f>
        <v/>
      </c>
      <c r="L150" s="15" t="str">
        <f t="shared" si="264"/>
        <v/>
      </c>
      <c r="M150" s="15" t="str">
        <f t="shared" si="265"/>
        <v/>
      </c>
      <c r="N150" s="15" t="str">
        <f>IF(BI150="1",COUNTIF(BI$10:BI150,"1"),"")</f>
        <v/>
      </c>
      <c r="O150" s="15" t="str">
        <f t="shared" si="266"/>
        <v/>
      </c>
      <c r="P150" s="17" t="str">
        <f t="shared" si="267"/>
        <v/>
      </c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8"/>
      <c r="AO150" s="8"/>
      <c r="AP150" s="8"/>
      <c r="AQ150" s="8"/>
      <c r="AR150" s="8"/>
      <c r="AS150" s="8"/>
      <c r="AT150" s="8"/>
      <c r="AU150" s="8"/>
      <c r="AV150" s="8"/>
      <c r="AW150" s="8"/>
      <c r="AX150" s="8"/>
      <c r="AY150" s="8"/>
      <c r="AZ150" s="8"/>
      <c r="BA150" s="8"/>
      <c r="BB150" s="8"/>
      <c r="BC150" s="8"/>
      <c r="BD150" s="8"/>
      <c r="BE150" s="8"/>
      <c r="BF150" s="8"/>
      <c r="BG150" s="8"/>
      <c r="BH150" s="8"/>
      <c r="BI150" s="8"/>
      <c r="BJ150" s="8"/>
      <c r="BK150" s="8"/>
      <c r="BL150" s="8"/>
      <c r="BM150" s="8"/>
      <c r="BN150" s="8"/>
      <c r="BO150" s="8"/>
      <c r="BP150" s="8"/>
      <c r="BQ150" s="8"/>
      <c r="BR150" s="8"/>
      <c r="BS150" s="8"/>
      <c r="BT150" s="8"/>
      <c r="BU150" s="8"/>
      <c r="BW150"/>
      <c r="BY150" s="2"/>
      <c r="BZ150" s="6"/>
      <c r="CB150" s="2"/>
      <c r="CD150" s="2"/>
      <c r="CE150" s="2"/>
      <c r="CF150" s="2"/>
      <c r="CG150" s="2"/>
      <c r="CH150" s="2"/>
      <c r="CI150" s="2"/>
      <c r="CJ150" s="2"/>
      <c r="CK150" s="2"/>
    </row>
    <row r="151" spans="1:89" ht="15" customHeight="1" x14ac:dyDescent="0.2">
      <c r="A151" s="37">
        <v>142</v>
      </c>
      <c r="B151" s="135"/>
      <c r="C151" s="42"/>
      <c r="D151" s="133"/>
      <c r="E151" s="40"/>
      <c r="F151" s="44"/>
      <c r="G151" s="133"/>
      <c r="H151" s="8"/>
      <c r="I151" s="16" t="str">
        <f t="shared" si="262"/>
        <v/>
      </c>
      <c r="J151" s="15" t="str">
        <f t="shared" si="263"/>
        <v/>
      </c>
      <c r="K151" s="15" t="str">
        <f>IF(BH151="1",COUNTIF(BH$10:BH151,"1"),"")</f>
        <v/>
      </c>
      <c r="L151" s="15" t="str">
        <f t="shared" si="264"/>
        <v/>
      </c>
      <c r="M151" s="15" t="str">
        <f t="shared" si="265"/>
        <v/>
      </c>
      <c r="N151" s="15" t="str">
        <f>IF(BI151="1",COUNTIF(BI$10:BI151,"1"),"")</f>
        <v/>
      </c>
      <c r="O151" s="15" t="str">
        <f t="shared" si="266"/>
        <v/>
      </c>
      <c r="P151" s="17" t="str">
        <f t="shared" si="267"/>
        <v/>
      </c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8"/>
      <c r="AX151" s="8"/>
      <c r="AY151" s="8"/>
      <c r="AZ151" s="8"/>
      <c r="BA151" s="8"/>
      <c r="BB151" s="8"/>
      <c r="BC151" s="8"/>
      <c r="BD151" s="8"/>
      <c r="BE151" s="8"/>
      <c r="BF151" s="8"/>
      <c r="BG151" s="8"/>
      <c r="BH151" s="8"/>
      <c r="BI151" s="8"/>
      <c r="BJ151" s="8"/>
      <c r="BK151" s="8"/>
      <c r="BL151" s="8"/>
      <c r="BM151" s="8"/>
      <c r="BN151" s="8"/>
      <c r="BO151" s="8"/>
      <c r="BP151" s="8"/>
      <c r="BQ151" s="8"/>
      <c r="BR151" s="8"/>
      <c r="BS151" s="8"/>
      <c r="BT151" s="8"/>
      <c r="BU151" s="8"/>
      <c r="BW151"/>
      <c r="BY151" s="2"/>
      <c r="BZ151" s="6"/>
      <c r="CB151" s="2"/>
      <c r="CD151" s="2"/>
      <c r="CE151" s="2"/>
      <c r="CF151" s="2"/>
      <c r="CG151" s="2"/>
      <c r="CH151" s="2"/>
      <c r="CI151" s="2"/>
      <c r="CJ151" s="2"/>
      <c r="CK151" s="2"/>
    </row>
    <row r="152" spans="1:89" ht="15" customHeight="1" x14ac:dyDescent="0.2">
      <c r="A152" s="37">
        <v>143</v>
      </c>
      <c r="B152" s="135"/>
      <c r="C152" s="42"/>
      <c r="D152" s="133"/>
      <c r="E152" s="40"/>
      <c r="F152" s="44"/>
      <c r="G152" s="133"/>
      <c r="H152" s="8"/>
      <c r="I152" s="16" t="str">
        <f t="shared" si="262"/>
        <v/>
      </c>
      <c r="J152" s="15" t="str">
        <f t="shared" si="263"/>
        <v/>
      </c>
      <c r="K152" s="15" t="str">
        <f>IF(BH152="1",COUNTIF(BH$10:BH152,"1"),"")</f>
        <v/>
      </c>
      <c r="L152" s="15" t="str">
        <f t="shared" si="264"/>
        <v/>
      </c>
      <c r="M152" s="15" t="str">
        <f t="shared" si="265"/>
        <v/>
      </c>
      <c r="N152" s="15" t="str">
        <f>IF(BI152="1",COUNTIF(BI$10:BI152,"1"),"")</f>
        <v/>
      </c>
      <c r="O152" s="15" t="str">
        <f t="shared" si="266"/>
        <v/>
      </c>
      <c r="P152" s="17" t="str">
        <f t="shared" si="267"/>
        <v/>
      </c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8"/>
      <c r="AO152" s="8"/>
      <c r="AP152" s="8"/>
      <c r="AQ152" s="8"/>
      <c r="AR152" s="8"/>
      <c r="AS152" s="8"/>
      <c r="AT152" s="8"/>
      <c r="AU152" s="8"/>
      <c r="AV152" s="8"/>
      <c r="AW152" s="8"/>
      <c r="AX152" s="8"/>
      <c r="AY152" s="8"/>
      <c r="AZ152" s="8"/>
      <c r="BA152" s="8"/>
      <c r="BB152" s="8"/>
      <c r="BC152" s="8"/>
      <c r="BD152" s="8"/>
      <c r="BE152" s="8"/>
      <c r="BF152" s="8"/>
      <c r="BG152" s="8"/>
      <c r="BH152" s="8"/>
      <c r="BI152" s="8"/>
      <c r="BJ152" s="8"/>
      <c r="BK152" s="8"/>
      <c r="BL152" s="8"/>
      <c r="BM152" s="8"/>
      <c r="BN152" s="8"/>
      <c r="BO152" s="8"/>
      <c r="BP152" s="8"/>
      <c r="BQ152" s="8"/>
      <c r="BR152" s="8"/>
      <c r="BS152" s="8"/>
      <c r="BT152" s="8"/>
      <c r="BU152" s="8"/>
      <c r="BW152"/>
      <c r="BY152" s="2"/>
      <c r="BZ152" s="6"/>
      <c r="CB152" s="2"/>
      <c r="CD152" s="2"/>
      <c r="CE152" s="2"/>
      <c r="CF152" s="2"/>
      <c r="CG152" s="2"/>
      <c r="CH152" s="2"/>
      <c r="CI152" s="2"/>
      <c r="CJ152" s="2"/>
      <c r="CK152" s="2"/>
    </row>
    <row r="153" spans="1:89" ht="15" customHeight="1" x14ac:dyDescent="0.2">
      <c r="A153" s="37">
        <v>144</v>
      </c>
      <c r="B153" s="135"/>
      <c r="C153" s="42"/>
      <c r="D153" s="133"/>
      <c r="E153" s="40"/>
      <c r="F153" s="44"/>
      <c r="G153" s="133"/>
      <c r="H153" s="8"/>
      <c r="I153" s="16" t="str">
        <f t="shared" si="262"/>
        <v/>
      </c>
      <c r="J153" s="15" t="str">
        <f t="shared" si="263"/>
        <v/>
      </c>
      <c r="K153" s="15" t="str">
        <f>IF(BH153="1",COUNTIF(BH$10:BH153,"1"),"")</f>
        <v/>
      </c>
      <c r="L153" s="15" t="str">
        <f t="shared" si="264"/>
        <v/>
      </c>
      <c r="M153" s="15" t="str">
        <f t="shared" si="265"/>
        <v/>
      </c>
      <c r="N153" s="15" t="str">
        <f>IF(BI153="1",COUNTIF(BI$10:BI153,"1"),"")</f>
        <v/>
      </c>
      <c r="O153" s="15" t="str">
        <f t="shared" si="266"/>
        <v/>
      </c>
      <c r="P153" s="17" t="str">
        <f t="shared" si="267"/>
        <v/>
      </c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  <c r="AY153" s="8"/>
      <c r="AZ153" s="8"/>
      <c r="BA153" s="8"/>
      <c r="BB153" s="8"/>
      <c r="BC153" s="8"/>
      <c r="BD153" s="8"/>
      <c r="BE153" s="8"/>
      <c r="BF153" s="8"/>
      <c r="BG153" s="8"/>
      <c r="BH153" s="8"/>
      <c r="BI153" s="8"/>
      <c r="BJ153" s="8"/>
      <c r="BK153" s="8"/>
      <c r="BL153" s="8"/>
      <c r="BM153" s="8"/>
      <c r="BN153" s="8"/>
      <c r="BO153" s="8"/>
      <c r="BP153" s="8"/>
      <c r="BQ153" s="8"/>
      <c r="BR153" s="8"/>
      <c r="BS153" s="8"/>
      <c r="BT153" s="8"/>
      <c r="BU153" s="8"/>
      <c r="BW153"/>
      <c r="BY153" s="2"/>
      <c r="BZ153" s="6"/>
      <c r="CB153" s="2"/>
      <c r="CD153" s="2"/>
      <c r="CE153" s="2"/>
      <c r="CF153" s="2"/>
      <c r="CG153" s="2"/>
      <c r="CH153" s="2"/>
      <c r="CI153" s="2"/>
      <c r="CJ153" s="2"/>
      <c r="CK153" s="2"/>
    </row>
    <row r="154" spans="1:89" ht="15" customHeight="1" x14ac:dyDescent="0.2">
      <c r="A154" s="37">
        <v>145</v>
      </c>
      <c r="B154" s="135"/>
      <c r="C154" s="42"/>
      <c r="D154" s="133"/>
      <c r="E154" s="40"/>
      <c r="F154" s="44"/>
      <c r="G154" s="133"/>
      <c r="H154" s="8"/>
      <c r="I154" s="22" t="str">
        <f t="shared" si="262"/>
        <v/>
      </c>
      <c r="J154" s="23" t="str">
        <f t="shared" si="263"/>
        <v/>
      </c>
      <c r="K154" s="23" t="str">
        <f>IF(BH154="1",COUNTIF(BH$10:BH154,"1"),"")</f>
        <v/>
      </c>
      <c r="L154" s="23" t="str">
        <f t="shared" si="264"/>
        <v/>
      </c>
      <c r="M154" s="23" t="str">
        <f t="shared" si="265"/>
        <v/>
      </c>
      <c r="N154" s="23" t="str">
        <f>IF(BI154="1",COUNTIF(BI$10:BI154,"1"),"")</f>
        <v/>
      </c>
      <c r="O154" s="23" t="str">
        <f t="shared" si="266"/>
        <v/>
      </c>
      <c r="P154" s="24" t="str">
        <f t="shared" si="267"/>
        <v/>
      </c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8"/>
      <c r="AQ154" s="8"/>
      <c r="AR154" s="8"/>
      <c r="AS154" s="8"/>
      <c r="AT154" s="8"/>
      <c r="AU154" s="8"/>
      <c r="AV154" s="8"/>
      <c r="AW154" s="8"/>
      <c r="AX154" s="8"/>
      <c r="AY154" s="8"/>
      <c r="AZ154" s="8"/>
      <c r="BA154" s="8"/>
      <c r="BB154" s="8"/>
      <c r="BC154" s="8"/>
      <c r="BD154" s="8"/>
      <c r="BE154" s="8"/>
      <c r="BF154" s="8"/>
      <c r="BG154" s="8"/>
      <c r="BH154" s="8"/>
      <c r="BI154" s="8"/>
      <c r="BJ154" s="8"/>
      <c r="BK154" s="8"/>
      <c r="BL154" s="8"/>
      <c r="BM154" s="8"/>
      <c r="BN154" s="8"/>
      <c r="BO154" s="8"/>
      <c r="BP154" s="8"/>
      <c r="BQ154" s="8"/>
      <c r="BR154" s="8"/>
      <c r="BS154" s="8"/>
      <c r="BT154" s="8"/>
      <c r="BU154" s="8"/>
      <c r="BW154"/>
      <c r="BY154" s="2"/>
      <c r="BZ154" s="6"/>
      <c r="CB154" s="2"/>
      <c r="CD154" s="2"/>
      <c r="CE154" s="2"/>
      <c r="CF154" s="2"/>
      <c r="CG154" s="2"/>
      <c r="CH154" s="2"/>
      <c r="CI154" s="2"/>
      <c r="CJ154" s="2"/>
      <c r="CK154" s="2"/>
    </row>
    <row r="155" spans="1:89" ht="15" customHeight="1" x14ac:dyDescent="0.2">
      <c r="A155" s="37">
        <v>146</v>
      </c>
      <c r="B155" s="135"/>
      <c r="C155" s="42"/>
      <c r="D155" s="133"/>
      <c r="E155" s="40"/>
      <c r="F155" s="44"/>
      <c r="G155" s="133"/>
      <c r="H155" s="8"/>
      <c r="I155" s="22" t="str">
        <f t="shared" ref="I155" si="338">BM155&amp;CA155&amp;CO155</f>
        <v/>
      </c>
      <c r="J155" s="23" t="str">
        <f t="shared" ref="J155" si="339">BN155&amp;CB155</f>
        <v/>
      </c>
      <c r="K155" s="23" t="str">
        <f>IF(BH155="1",COUNTIF(BH$10:BH155,"1"),"")</f>
        <v/>
      </c>
      <c r="L155" s="23" t="str">
        <f t="shared" ref="L155" si="340">BP155&amp;CD155&amp;CR155</f>
        <v/>
      </c>
      <c r="M155" s="23" t="str">
        <f t="shared" ref="M155" si="341">BQ155&amp;CE155&amp;CS155</f>
        <v/>
      </c>
      <c r="N155" s="23" t="str">
        <f>IF(BI155="1",COUNTIF(BI$10:BI155,"1"),"")</f>
        <v/>
      </c>
      <c r="O155" s="23" t="str">
        <f t="shared" ref="O155" si="342">BS155&amp;CG155</f>
        <v/>
      </c>
      <c r="P155" s="24" t="str">
        <f t="shared" ref="P155" si="343">BT155&amp;CH155&amp;CV155</f>
        <v/>
      </c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8"/>
      <c r="AX155" s="8"/>
      <c r="AY155" s="8"/>
      <c r="AZ155" s="8"/>
      <c r="BA155" s="8"/>
      <c r="BB155" s="8"/>
      <c r="BC155" s="8"/>
      <c r="BD155" s="8"/>
      <c r="BE155" s="8"/>
      <c r="BF155" s="8"/>
      <c r="BG155" s="8"/>
      <c r="BH155" s="8"/>
      <c r="BI155" s="8"/>
      <c r="BJ155" s="8"/>
      <c r="BK155" s="8"/>
      <c r="BL155" s="8"/>
      <c r="BM155" s="8"/>
      <c r="BN155" s="8"/>
      <c r="BO155" s="8"/>
      <c r="BP155" s="8"/>
      <c r="BQ155" s="8"/>
      <c r="BR155" s="8"/>
      <c r="BS155" s="8"/>
      <c r="BT155" s="8"/>
      <c r="BU155" s="8"/>
      <c r="BW155"/>
      <c r="BY155" s="2"/>
      <c r="BZ155" s="6"/>
      <c r="CB155" s="2"/>
      <c r="CD155" s="2"/>
      <c r="CE155" s="2"/>
      <c r="CF155" s="2"/>
      <c r="CG155" s="2"/>
      <c r="CH155" s="2"/>
      <c r="CI155" s="2"/>
      <c r="CJ155" s="2"/>
      <c r="CK155" s="2"/>
    </row>
    <row r="156" spans="1:89" ht="15" customHeight="1" x14ac:dyDescent="0.2"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  <c r="AP156" s="8"/>
      <c r="AQ156" s="8"/>
      <c r="AR156" s="8"/>
      <c r="AS156" s="8"/>
      <c r="AT156" s="8"/>
      <c r="AU156" s="8"/>
      <c r="AV156" s="8"/>
      <c r="AW156" s="8"/>
      <c r="AX156" s="8"/>
      <c r="AY156" s="8"/>
      <c r="AZ156" s="8"/>
      <c r="BA156" s="8"/>
      <c r="BB156" s="8"/>
      <c r="BC156" s="8"/>
      <c r="BD156" s="8"/>
      <c r="BE156" s="8"/>
      <c r="BF156" s="8"/>
      <c r="BG156" s="8"/>
      <c r="BH156" s="8"/>
      <c r="BI156" s="8"/>
      <c r="BJ156" s="8"/>
      <c r="BK156" s="8"/>
      <c r="BL156" s="8"/>
      <c r="BM156" s="8"/>
      <c r="BN156" s="8"/>
      <c r="BO156" s="8"/>
      <c r="BP156" s="8"/>
      <c r="BQ156" s="8"/>
      <c r="BR156" s="8"/>
      <c r="BS156" s="8"/>
      <c r="BT156" s="8"/>
      <c r="BU156" s="8"/>
      <c r="BW156"/>
      <c r="BY156" s="2"/>
      <c r="BZ156" s="6"/>
      <c r="CB156" s="2"/>
      <c r="CD156" s="2"/>
      <c r="CE156" s="2"/>
      <c r="CF156" s="2"/>
      <c r="CG156" s="2"/>
      <c r="CH156" s="2"/>
      <c r="CI156" s="2"/>
      <c r="CJ156" s="2"/>
      <c r="CK156" s="2"/>
    </row>
    <row r="157" spans="1:89" ht="15" customHeight="1" x14ac:dyDescent="0.2"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V157" s="8"/>
      <c r="AW157" s="8"/>
      <c r="AX157" s="8"/>
      <c r="AY157" s="8"/>
      <c r="AZ157" s="8"/>
      <c r="BA157" s="8"/>
      <c r="BB157" s="8"/>
      <c r="BC157" s="8"/>
      <c r="BD157" s="8"/>
      <c r="BE157" s="8"/>
      <c r="BF157" s="8"/>
      <c r="BG157" s="8"/>
      <c r="BH157" s="8"/>
      <c r="BI157" s="8"/>
      <c r="BJ157" s="8"/>
      <c r="BK157" s="8"/>
      <c r="BL157" s="8"/>
      <c r="BM157" s="8"/>
      <c r="BN157" s="8"/>
      <c r="BO157" s="8"/>
      <c r="BP157" s="8"/>
      <c r="BQ157" s="8"/>
      <c r="BR157" s="8"/>
      <c r="BS157" s="8"/>
      <c r="BT157" s="8"/>
      <c r="BU157" s="8"/>
      <c r="BW157"/>
      <c r="BY157" s="2"/>
      <c r="BZ157" s="6"/>
      <c r="CB157" s="2"/>
      <c r="CD157" s="2"/>
      <c r="CE157" s="2"/>
      <c r="CF157" s="2"/>
      <c r="CG157" s="2"/>
      <c r="CH157" s="2"/>
      <c r="CI157" s="2"/>
      <c r="CJ157" s="2"/>
      <c r="CK157" s="2"/>
    </row>
    <row r="158" spans="1:89" ht="15" customHeight="1" x14ac:dyDescent="0.2">
      <c r="E158" s="2"/>
      <c r="F158" s="6"/>
      <c r="H158" s="2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  <c r="AL158" s="8"/>
      <c r="AM158" s="8"/>
      <c r="AN158" s="8"/>
      <c r="AO158" s="8"/>
      <c r="AP158" s="8"/>
      <c r="AQ158" s="8"/>
      <c r="AR158" s="8"/>
      <c r="AS158" s="8"/>
      <c r="AT158" s="8"/>
      <c r="AU158" s="8"/>
      <c r="AV158" s="8"/>
      <c r="AW158" s="8"/>
      <c r="AX158" s="8"/>
      <c r="AY158" s="8"/>
      <c r="AZ158" s="8"/>
      <c r="BA158" s="8"/>
      <c r="BB158" s="8"/>
      <c r="BC158" s="8"/>
      <c r="BD158" s="8"/>
      <c r="BE158" s="8"/>
      <c r="BF158" s="8"/>
      <c r="BG158" s="8"/>
      <c r="BH158" s="8"/>
      <c r="BI158" s="8"/>
      <c r="BJ158" s="8"/>
      <c r="BK158" s="8"/>
      <c r="BL158" s="8"/>
      <c r="BM158" s="8"/>
      <c r="BN158" s="8"/>
      <c r="BO158" s="8"/>
      <c r="BP158" s="8"/>
      <c r="BQ158" s="8"/>
      <c r="BR158" s="8"/>
      <c r="BS158" s="8"/>
      <c r="BT158" s="8"/>
      <c r="BU158" s="8"/>
      <c r="BW158"/>
      <c r="BY158" s="2"/>
      <c r="BZ158" s="6"/>
      <c r="CB158" s="2"/>
      <c r="CD158" s="2"/>
      <c r="CE158" s="2"/>
      <c r="CF158" s="2"/>
      <c r="CG158" s="2"/>
      <c r="CH158" s="2"/>
      <c r="CI158" s="2"/>
      <c r="CJ158" s="2"/>
      <c r="CK158" s="2"/>
    </row>
    <row r="159" spans="1:89" ht="15" customHeight="1" x14ac:dyDescent="0.2">
      <c r="E159" s="2"/>
      <c r="F159" s="6"/>
      <c r="H159" s="2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8"/>
      <c r="AX159" s="8"/>
      <c r="AY159" s="8"/>
      <c r="AZ159" s="8"/>
      <c r="BA159" s="8"/>
      <c r="BB159" s="8"/>
      <c r="BC159" s="8"/>
      <c r="BD159" s="8"/>
      <c r="BE159" s="8"/>
      <c r="BF159" s="8"/>
      <c r="BG159" s="8"/>
      <c r="BH159" s="8"/>
      <c r="BI159" s="8"/>
      <c r="BJ159" s="8"/>
      <c r="BK159" s="8"/>
      <c r="BL159" s="8"/>
      <c r="BM159" s="8"/>
      <c r="BN159" s="8"/>
      <c r="BO159" s="8"/>
      <c r="BP159" s="8"/>
      <c r="BQ159" s="8"/>
      <c r="BR159" s="8"/>
      <c r="BS159" s="8"/>
      <c r="BT159" s="8"/>
      <c r="BU159" s="8"/>
      <c r="BW159"/>
      <c r="BY159" s="2"/>
      <c r="BZ159" s="6"/>
      <c r="CB159" s="2"/>
      <c r="CD159" s="2"/>
      <c r="CE159" s="2"/>
      <c r="CF159" s="2"/>
      <c r="CG159" s="2"/>
      <c r="CH159" s="2"/>
      <c r="CI159" s="2"/>
      <c r="CJ159" s="2"/>
      <c r="CK159" s="2"/>
    </row>
    <row r="160" spans="1:89" ht="15" customHeight="1" x14ac:dyDescent="0.2">
      <c r="A160" s="428" t="s">
        <v>136</v>
      </c>
      <c r="B160" s="430"/>
      <c r="C160" s="430"/>
      <c r="D160" s="430"/>
      <c r="E160" s="430"/>
      <c r="F160" s="430"/>
      <c r="G160" s="430"/>
      <c r="H160" s="430"/>
      <c r="I160" s="430"/>
      <c r="J160" s="430"/>
      <c r="K160" s="430"/>
      <c r="L160" s="430"/>
      <c r="M160" s="430"/>
      <c r="N160" s="430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8"/>
      <c r="AM160" s="8"/>
      <c r="AN160" s="8"/>
      <c r="AO160" s="8"/>
      <c r="AP160" s="8"/>
      <c r="AQ160" s="8"/>
      <c r="AR160" s="8"/>
      <c r="AS160" s="8"/>
      <c r="AT160" s="8"/>
      <c r="AU160" s="8"/>
      <c r="AV160" s="8"/>
      <c r="AW160" s="8"/>
      <c r="AX160" s="8"/>
      <c r="AY160" s="8"/>
      <c r="AZ160" s="8"/>
      <c r="BA160" s="8"/>
      <c r="BB160" s="8"/>
      <c r="BC160" s="8"/>
      <c r="BD160" s="8"/>
      <c r="BE160" s="8"/>
      <c r="BF160" s="8"/>
      <c r="BG160" s="8"/>
      <c r="BH160" s="8"/>
      <c r="BI160" s="8"/>
      <c r="BJ160" s="8"/>
      <c r="BK160" s="8"/>
      <c r="BL160" s="8"/>
      <c r="BM160" s="8"/>
      <c r="BN160" s="8"/>
      <c r="BO160" s="8"/>
      <c r="BP160" s="8"/>
      <c r="BQ160" s="8"/>
      <c r="BR160" s="8"/>
      <c r="BS160" s="8"/>
      <c r="BT160" s="8"/>
      <c r="BU160" s="8"/>
      <c r="BW160"/>
      <c r="BY160" s="2"/>
      <c r="BZ160" s="6"/>
      <c r="CB160" s="2"/>
      <c r="CD160" s="2"/>
      <c r="CE160" s="2"/>
      <c r="CF160" s="2"/>
      <c r="CG160" s="2"/>
      <c r="CH160" s="2"/>
      <c r="CI160" s="2"/>
      <c r="CJ160" s="2"/>
      <c r="CK160" s="2"/>
    </row>
    <row r="161" spans="1:134" ht="15" customHeight="1" x14ac:dyDescent="0.2">
      <c r="A161" s="429"/>
      <c r="B161" s="430"/>
      <c r="C161" s="430"/>
      <c r="D161" s="430"/>
      <c r="E161" s="430"/>
      <c r="F161" s="430"/>
      <c r="G161" s="430"/>
      <c r="H161" s="430"/>
      <c r="I161" s="430"/>
      <c r="J161" s="430"/>
      <c r="K161" s="430"/>
      <c r="L161" s="430"/>
      <c r="M161" s="430"/>
      <c r="N161" s="430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8"/>
      <c r="AM161" s="8"/>
      <c r="AN161" s="8"/>
      <c r="AO161" s="8"/>
      <c r="AP161" s="8"/>
      <c r="AQ161" s="8"/>
      <c r="AR161" s="8"/>
      <c r="AS161" s="8"/>
      <c r="AT161" s="8"/>
      <c r="AU161" s="8"/>
      <c r="AV161" s="8"/>
      <c r="AW161" s="8"/>
      <c r="AX161" s="8"/>
      <c r="AY161" s="8"/>
      <c r="AZ161" s="8"/>
      <c r="BA161" s="8"/>
      <c r="BB161" s="8"/>
      <c r="BC161" s="8"/>
      <c r="BD161" s="8"/>
      <c r="BE161" s="8"/>
      <c r="BF161" s="8"/>
      <c r="BG161" s="8"/>
      <c r="BH161" s="8"/>
      <c r="BI161" s="8"/>
      <c r="BJ161" s="8"/>
      <c r="BK161" s="8"/>
      <c r="BL161" s="8"/>
      <c r="BM161" s="8"/>
      <c r="BN161" s="8"/>
      <c r="BO161" s="8"/>
      <c r="BP161" s="8"/>
      <c r="BQ161" s="8"/>
      <c r="BR161" s="8"/>
      <c r="BS161" s="8"/>
      <c r="BT161" s="8"/>
      <c r="BU161" s="8"/>
      <c r="BW161"/>
      <c r="BY161" s="2"/>
      <c r="BZ161" s="6"/>
      <c r="CB161" s="2"/>
      <c r="CD161" s="2"/>
      <c r="CE161" s="2"/>
      <c r="CF161" s="2"/>
      <c r="CG161" s="2"/>
      <c r="CH161" s="2"/>
      <c r="CI161" s="2"/>
      <c r="CJ161" s="2"/>
      <c r="CK161" s="2"/>
    </row>
    <row r="162" spans="1:134" ht="15" customHeight="1" x14ac:dyDescent="0.2">
      <c r="B162" s="1" t="s">
        <v>137</v>
      </c>
      <c r="E162" s="2"/>
      <c r="F162" s="6"/>
      <c r="H162" s="2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8"/>
      <c r="AM162" s="8"/>
      <c r="AN162" s="8"/>
      <c r="AO162" s="8"/>
      <c r="AP162" s="8"/>
      <c r="AQ162" s="8"/>
      <c r="AR162" s="8"/>
      <c r="AS162" s="8"/>
      <c r="AT162" s="8"/>
      <c r="AU162" s="8"/>
      <c r="AV162" s="8"/>
      <c r="AW162" s="8"/>
      <c r="AX162" s="8"/>
      <c r="AY162" s="8"/>
      <c r="AZ162" s="8"/>
      <c r="BA162" s="8"/>
      <c r="BB162" s="8"/>
      <c r="BC162" s="8"/>
      <c r="BD162" s="8"/>
      <c r="BE162" s="8"/>
      <c r="BF162" s="8"/>
      <c r="BG162" s="8"/>
      <c r="BH162" s="8"/>
      <c r="BI162" s="8"/>
      <c r="BJ162" s="8"/>
      <c r="BK162" s="8"/>
      <c r="BL162" s="8"/>
      <c r="BM162" s="8"/>
      <c r="BN162" s="8"/>
      <c r="BO162" s="8"/>
      <c r="BP162" s="8"/>
      <c r="BQ162" s="8"/>
      <c r="BR162" s="8"/>
      <c r="BS162" s="8"/>
      <c r="BT162" s="8"/>
      <c r="BU162" s="8"/>
      <c r="BW162"/>
      <c r="BY162" s="2"/>
      <c r="BZ162" s="6"/>
      <c r="CB162" s="2"/>
      <c r="CD162" s="2"/>
      <c r="CE162" s="2"/>
      <c r="CF162" s="2"/>
      <c r="CG162" s="2"/>
      <c r="CH162" s="2"/>
      <c r="CI162" s="2"/>
      <c r="CJ162" s="2"/>
      <c r="CK162" s="2"/>
    </row>
    <row r="163" spans="1:134" ht="15" customHeight="1" x14ac:dyDescent="0.2"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  <c r="AL163" s="8"/>
      <c r="AM163" s="8"/>
      <c r="AN163" s="8"/>
      <c r="AO163" s="8"/>
      <c r="AP163" s="8"/>
      <c r="AQ163" s="8"/>
      <c r="AR163" s="8"/>
      <c r="AS163" s="8"/>
      <c r="AT163" s="8"/>
      <c r="AU163" s="8"/>
      <c r="AV163" s="8"/>
      <c r="AW163" s="8"/>
      <c r="AX163" s="8"/>
      <c r="AY163" s="8"/>
      <c r="AZ163" s="8"/>
      <c r="BA163" s="8"/>
      <c r="BB163" s="8"/>
      <c r="BC163" s="8"/>
      <c r="BD163" s="8"/>
      <c r="BE163" s="8"/>
      <c r="BF163" s="8"/>
      <c r="BG163" s="8"/>
      <c r="BH163" s="8"/>
      <c r="BI163" s="8"/>
      <c r="BJ163" s="8"/>
      <c r="BK163" s="8"/>
      <c r="BL163" s="8"/>
      <c r="BM163" s="8"/>
      <c r="BN163" s="8"/>
      <c r="BO163" s="8"/>
      <c r="BP163" s="8"/>
      <c r="BQ163" s="8"/>
      <c r="BR163" s="8"/>
      <c r="BS163" s="8"/>
      <c r="BT163" s="8"/>
      <c r="BU163" s="8"/>
      <c r="BW163"/>
      <c r="BY163" s="2"/>
      <c r="BZ163" s="6"/>
      <c r="CB163" s="2"/>
      <c r="CD163" s="2"/>
      <c r="CE163" s="2"/>
      <c r="CF163" s="2"/>
      <c r="CG163" s="2"/>
      <c r="CH163" s="2"/>
      <c r="CI163" s="2"/>
      <c r="CJ163" s="2"/>
      <c r="CK163" s="2"/>
    </row>
    <row r="164" spans="1:134" ht="15" customHeight="1" x14ac:dyDescent="0.2"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8"/>
      <c r="AM164" s="8"/>
      <c r="AN164" s="8"/>
      <c r="AO164" s="8"/>
      <c r="AP164" s="8"/>
      <c r="AQ164" s="8"/>
      <c r="AR164" s="8"/>
      <c r="AS164" s="8"/>
      <c r="AT164" s="8"/>
      <c r="AU164" s="8"/>
      <c r="AV164" s="8"/>
      <c r="AW164" s="8"/>
      <c r="AX164" s="8"/>
      <c r="AY164" s="8"/>
      <c r="AZ164" s="8"/>
      <c r="BA164" s="8"/>
      <c r="BB164" s="8"/>
      <c r="BC164" s="8"/>
      <c r="BD164" s="8"/>
      <c r="BE164" s="8"/>
      <c r="BF164" s="8"/>
      <c r="BG164" s="8"/>
      <c r="BH164" s="8"/>
      <c r="BI164" s="8"/>
      <c r="BJ164" s="8"/>
      <c r="BK164" s="8"/>
      <c r="BL164" s="8"/>
      <c r="BM164" s="8"/>
      <c r="BN164" s="8"/>
      <c r="BO164" s="8"/>
      <c r="BP164" s="8"/>
      <c r="BQ164" s="8"/>
      <c r="BR164" s="8"/>
      <c r="BS164" s="8"/>
      <c r="BT164" s="8"/>
      <c r="BU164" s="8"/>
      <c r="BW164"/>
      <c r="BY164" s="2"/>
      <c r="BZ164" s="6"/>
      <c r="CB164" s="2"/>
      <c r="CD164" s="2"/>
      <c r="CE164" s="2"/>
      <c r="CF164" s="2"/>
      <c r="CG164" s="2"/>
      <c r="CH164" s="2"/>
      <c r="CI164" s="2"/>
      <c r="CJ164" s="2"/>
      <c r="CK164" s="2"/>
    </row>
    <row r="165" spans="1:134" ht="15" customHeight="1" x14ac:dyDescent="0.2"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8"/>
      <c r="AM165" s="8"/>
      <c r="AN165" s="8"/>
      <c r="AO165" s="8"/>
      <c r="AP165" s="8"/>
      <c r="AQ165" s="8"/>
      <c r="AR165" s="8"/>
      <c r="AS165" s="8"/>
      <c r="AT165" s="8"/>
      <c r="AU165" s="8"/>
      <c r="AV165" s="8"/>
      <c r="AW165" s="8"/>
      <c r="AX165" s="8"/>
      <c r="AY165" s="8"/>
      <c r="AZ165" s="8"/>
      <c r="BA165" s="8"/>
      <c r="BB165" s="8"/>
      <c r="BC165" s="8"/>
      <c r="BD165" s="8"/>
      <c r="BE165" s="8"/>
      <c r="BF165" s="8"/>
      <c r="BG165" s="8"/>
      <c r="BH165" s="8"/>
      <c r="BI165" s="8"/>
      <c r="BJ165" s="8"/>
      <c r="BK165" s="8"/>
      <c r="BL165" s="8"/>
      <c r="BM165" s="8"/>
      <c r="BN165" s="8"/>
      <c r="BO165" s="8"/>
      <c r="BP165" s="8"/>
      <c r="BQ165" s="8"/>
      <c r="BR165" s="8"/>
      <c r="BS165" s="8"/>
      <c r="BT165" s="8"/>
      <c r="BU165" s="8"/>
      <c r="BW165"/>
      <c r="BY165" s="2"/>
      <c r="BZ165" s="6"/>
      <c r="CB165" s="2"/>
      <c r="CD165" s="2"/>
      <c r="CE165" s="2"/>
      <c r="CF165" s="2"/>
      <c r="CG165" s="2"/>
      <c r="CH165" s="2"/>
      <c r="CI165" s="2"/>
      <c r="CJ165" s="2"/>
      <c r="CK165" s="2"/>
    </row>
    <row r="166" spans="1:134" ht="15" customHeight="1" x14ac:dyDescent="0.2"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8"/>
      <c r="AM166" s="8"/>
      <c r="AN166" s="8"/>
      <c r="AO166" s="8"/>
      <c r="AP166" s="8"/>
      <c r="AQ166" s="8"/>
      <c r="AR166" s="8"/>
      <c r="AS166" s="8"/>
      <c r="AT166" s="8"/>
      <c r="AU166" s="8"/>
      <c r="AV166" s="8"/>
      <c r="AW166" s="8"/>
      <c r="AX166" s="8"/>
      <c r="AY166" s="8"/>
      <c r="AZ166" s="8"/>
      <c r="BA166" s="8"/>
      <c r="BB166" s="8"/>
      <c r="BC166" s="8"/>
      <c r="BD166" s="8"/>
      <c r="BE166" s="8"/>
      <c r="BF166" s="8"/>
      <c r="BG166" s="8"/>
      <c r="BH166" s="8"/>
      <c r="BI166" s="8"/>
      <c r="BJ166" s="8"/>
      <c r="BK166" s="8"/>
      <c r="BL166" s="8"/>
      <c r="BM166" s="8"/>
      <c r="BN166" s="8"/>
      <c r="BO166" s="8"/>
      <c r="BP166" s="8"/>
      <c r="BQ166" s="8"/>
      <c r="BR166" s="8"/>
      <c r="BS166" s="8"/>
      <c r="BT166" s="8"/>
      <c r="BU166" s="8"/>
      <c r="BW166"/>
      <c r="BY166" s="2"/>
      <c r="BZ166" s="6"/>
      <c r="CB166" s="2"/>
      <c r="CD166" s="2"/>
      <c r="CE166" s="2"/>
      <c r="CF166" s="2"/>
      <c r="CG166" s="2"/>
      <c r="CH166" s="2"/>
      <c r="CI166" s="2"/>
      <c r="CJ166" s="2"/>
      <c r="CK166" s="2"/>
    </row>
    <row r="167" spans="1:134" ht="15" customHeight="1" x14ac:dyDescent="0.2">
      <c r="A167" s="1"/>
      <c r="C167" s="1"/>
      <c r="J167" s="1"/>
      <c r="K167" s="1"/>
      <c r="L167" s="1"/>
      <c r="M167" s="1"/>
      <c r="N167" s="1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V167" s="8"/>
      <c r="AW167" s="8"/>
      <c r="AX167" s="8"/>
      <c r="AY167" s="8"/>
      <c r="AZ167" s="8"/>
      <c r="BA167" s="8"/>
      <c r="BB167" s="8"/>
      <c r="BC167" s="8"/>
      <c r="BD167" s="8"/>
      <c r="BE167" s="8"/>
      <c r="BF167" s="8"/>
      <c r="BG167" s="8"/>
      <c r="BH167" s="8"/>
      <c r="BI167" s="8"/>
      <c r="BJ167" s="8"/>
      <c r="BK167" s="8"/>
      <c r="BL167" s="8"/>
      <c r="BM167" s="8"/>
      <c r="BN167" s="8"/>
      <c r="BO167" s="8"/>
      <c r="BP167" s="8"/>
      <c r="BQ167" s="8"/>
      <c r="BR167" s="8"/>
      <c r="BS167" s="8"/>
      <c r="BT167" s="8"/>
      <c r="BU167" s="8"/>
      <c r="BW167"/>
      <c r="BY167" s="2"/>
      <c r="BZ167" s="6"/>
      <c r="CB167" s="2"/>
      <c r="CD167" s="2"/>
      <c r="CE167" s="2"/>
      <c r="CF167" s="2"/>
      <c r="CG167" s="2"/>
      <c r="CH167" s="2"/>
      <c r="CI167" s="2"/>
      <c r="CJ167" s="2"/>
      <c r="CK167" s="2"/>
    </row>
    <row r="168" spans="1:134" s="68" customFormat="1" ht="17.25" customHeight="1" x14ac:dyDescent="0.2">
      <c r="DG168" s="50"/>
      <c r="DH168" s="45"/>
      <c r="DI168" s="45"/>
      <c r="DK168" s="45"/>
      <c r="DL168" s="50"/>
      <c r="DM168" s="45"/>
      <c r="DN168" s="45"/>
      <c r="DO168" s="45"/>
      <c r="DP168" s="45"/>
      <c r="DQ168" s="45"/>
      <c r="DR168" s="50"/>
      <c r="DS168" s="45"/>
      <c r="DT168" s="45"/>
      <c r="DU168" s="45"/>
      <c r="DV168" s="434"/>
      <c r="DW168" s="341"/>
      <c r="DX168" s="341"/>
      <c r="DY168" s="341"/>
      <c r="DZ168" s="341"/>
      <c r="EA168" s="341"/>
      <c r="EB168" s="341"/>
      <c r="EC168" s="341"/>
      <c r="ED168" s="341"/>
    </row>
    <row r="169" spans="1:134" s="68" customFormat="1" ht="17.25" customHeight="1" x14ac:dyDescent="0.2">
      <c r="DA169" s="45"/>
      <c r="DG169" s="50"/>
      <c r="DH169" s="45"/>
      <c r="DI169" s="45"/>
      <c r="DK169" s="45"/>
      <c r="DL169" s="50"/>
      <c r="DM169" s="45"/>
      <c r="DN169" s="45"/>
      <c r="DO169" s="45"/>
      <c r="DP169" s="45"/>
      <c r="DQ169" s="45"/>
      <c r="DR169" s="50"/>
      <c r="DS169" s="45"/>
      <c r="DT169" s="45"/>
      <c r="DU169" s="45"/>
      <c r="DV169" s="341"/>
      <c r="DW169" s="341"/>
      <c r="DX169" s="341"/>
      <c r="DY169" s="341"/>
      <c r="DZ169" s="341"/>
      <c r="EA169" s="341"/>
      <c r="EB169" s="341"/>
      <c r="EC169" s="341"/>
      <c r="ED169" s="341"/>
    </row>
    <row r="170" spans="1:134" s="68" customFormat="1" ht="17.25" customHeight="1" x14ac:dyDescent="0.2">
      <c r="DA170" s="45"/>
      <c r="DG170" s="50"/>
      <c r="DH170" s="45"/>
      <c r="DI170" s="45"/>
      <c r="DK170" s="45"/>
      <c r="DL170" s="50"/>
      <c r="DM170" s="45"/>
      <c r="DN170" s="45"/>
      <c r="DO170" s="45"/>
      <c r="DP170" s="45"/>
      <c r="DQ170" s="45"/>
      <c r="DR170" s="45"/>
      <c r="DS170" s="45"/>
      <c r="DT170" s="45"/>
      <c r="DU170" s="45"/>
      <c r="DV170" s="45"/>
      <c r="DW170" s="45"/>
      <c r="DX170" s="45"/>
      <c r="DY170" s="45"/>
      <c r="DZ170" s="45"/>
      <c r="EA170" s="45"/>
      <c r="EB170" s="45"/>
      <c r="EC170" s="45"/>
      <c r="ED170" s="45"/>
    </row>
    <row r="171" spans="1:134" s="68" customFormat="1" ht="17.25" customHeight="1" x14ac:dyDescent="0.2">
      <c r="DA171" s="45"/>
      <c r="DG171" s="50"/>
      <c r="DH171" s="45"/>
      <c r="DI171" s="45"/>
      <c r="DK171" s="45"/>
      <c r="DL171" s="50"/>
      <c r="DM171" s="45"/>
      <c r="DN171" s="45"/>
      <c r="DO171" s="45"/>
      <c r="DP171" s="45"/>
      <c r="DQ171" s="45"/>
      <c r="DR171" s="45"/>
      <c r="DS171" s="45"/>
      <c r="DT171" s="45"/>
      <c r="DU171" s="45"/>
      <c r="DV171" s="45"/>
      <c r="DW171" s="45"/>
      <c r="DX171" s="45"/>
      <c r="DY171" s="45"/>
      <c r="DZ171" s="45"/>
      <c r="EA171" s="45"/>
      <c r="EB171" s="45"/>
      <c r="EC171" s="45"/>
      <c r="ED171" s="45"/>
    </row>
    <row r="172" spans="1:134" s="68" customFormat="1" ht="17.25" customHeight="1" x14ac:dyDescent="0.2">
      <c r="DG172" s="50"/>
      <c r="DH172" s="45"/>
      <c r="DI172" s="45"/>
    </row>
    <row r="173" spans="1:134" s="68" customFormat="1" ht="17.25" customHeight="1" x14ac:dyDescent="0.2">
      <c r="DG173" s="50"/>
      <c r="DH173" s="45"/>
      <c r="DI173" s="45"/>
      <c r="DO173" s="384"/>
      <c r="DP173" s="384"/>
      <c r="DQ173" s="384"/>
      <c r="DR173" s="384"/>
      <c r="DS173" s="384"/>
      <c r="DT173" s="384"/>
      <c r="DV173" s="384"/>
      <c r="DW173" s="384"/>
      <c r="DY173" s="384"/>
      <c r="DZ173" s="384"/>
      <c r="EB173" s="85"/>
      <c r="ED173" s="85"/>
    </row>
    <row r="174" spans="1:134" s="68" customFormat="1" ht="17.25" customHeight="1" x14ac:dyDescent="0.2">
      <c r="DG174" s="50"/>
      <c r="DH174" s="45"/>
      <c r="DI174" s="45"/>
      <c r="DO174" s="384"/>
      <c r="DP174" s="384"/>
      <c r="DQ174" s="384"/>
      <c r="DR174" s="392"/>
      <c r="DS174" s="392"/>
      <c r="DT174" s="392"/>
      <c r="DU174" s="392"/>
      <c r="DV174" s="392"/>
      <c r="DW174" s="392"/>
      <c r="DX174" s="392"/>
      <c r="DY174" s="392"/>
      <c r="DZ174" s="392"/>
      <c r="EA174" s="392"/>
      <c r="EB174" s="392"/>
      <c r="EC174" s="392"/>
      <c r="ED174" s="392"/>
    </row>
    <row r="175" spans="1:134" s="68" customFormat="1" ht="7.5" customHeight="1" x14ac:dyDescent="0.2"/>
    <row r="176" spans="1:134" s="68" customFormat="1" ht="18.75" customHeight="1" x14ac:dyDescent="0.2">
      <c r="DJ176" s="397"/>
      <c r="DK176" s="397"/>
      <c r="DL176" s="397"/>
      <c r="DM176" s="397"/>
      <c r="DN176" s="397"/>
      <c r="DO176" s="397"/>
      <c r="DP176" s="397"/>
      <c r="DQ176" s="397"/>
      <c r="DR176" s="397"/>
      <c r="DS176" s="397"/>
      <c r="DT176" s="397"/>
      <c r="DU176" s="397"/>
    </row>
    <row r="177" spans="105:134" s="68" customFormat="1" ht="3.75" customHeight="1" x14ac:dyDescent="0.2"/>
    <row r="178" spans="105:134" s="68" customFormat="1" ht="22.5" customHeight="1" x14ac:dyDescent="0.2">
      <c r="DA178" s="85"/>
      <c r="DB178" s="436"/>
      <c r="DC178" s="436"/>
      <c r="DD178" s="436"/>
      <c r="DE178" s="436"/>
      <c r="DF178" s="436"/>
      <c r="DG178" s="436"/>
      <c r="DH178" s="436"/>
      <c r="DI178" s="436"/>
      <c r="DJ178" s="436"/>
      <c r="DK178" s="436"/>
      <c r="DL178" s="436"/>
      <c r="DM178" s="436"/>
      <c r="DN178" s="436"/>
      <c r="DO178" s="436"/>
      <c r="DP178" s="436"/>
      <c r="DQ178" s="436"/>
      <c r="DR178" s="436"/>
      <c r="DS178" s="436"/>
      <c r="DT178" s="436"/>
      <c r="DU178" s="436"/>
      <c r="DV178" s="436"/>
      <c r="DW178" s="436"/>
      <c r="DX178" s="436"/>
      <c r="DY178" s="436"/>
      <c r="DZ178" s="436"/>
      <c r="EA178" s="436"/>
      <c r="EB178" s="436"/>
      <c r="EC178" s="436"/>
      <c r="ED178" s="85"/>
    </row>
    <row r="179" spans="105:134" s="68" customFormat="1" ht="9" customHeight="1" x14ac:dyDescent="0.2">
      <c r="DA179" s="88"/>
      <c r="DB179" s="88"/>
      <c r="DC179" s="88"/>
      <c r="DD179" s="88"/>
      <c r="DE179" s="88"/>
      <c r="DF179" s="88"/>
      <c r="DG179" s="88"/>
      <c r="DH179" s="88"/>
      <c r="DI179" s="88"/>
      <c r="DJ179" s="88"/>
      <c r="DK179" s="88"/>
      <c r="DL179" s="88"/>
      <c r="DM179" s="88"/>
      <c r="DN179" s="88"/>
      <c r="DO179" s="88"/>
      <c r="DP179" s="88"/>
      <c r="DQ179" s="88"/>
      <c r="DR179" s="88"/>
      <c r="DS179" s="88"/>
      <c r="DT179" s="88"/>
      <c r="DU179" s="88"/>
      <c r="DV179" s="88"/>
      <c r="DW179" s="88"/>
      <c r="DX179" s="88"/>
      <c r="DY179" s="88"/>
      <c r="DZ179" s="88"/>
      <c r="EA179" s="88"/>
      <c r="EB179" s="435"/>
      <c r="EC179" s="435"/>
      <c r="ED179" s="88"/>
    </row>
    <row r="180" spans="105:134" s="68" customFormat="1" ht="16.5" customHeight="1" x14ac:dyDescent="0.2">
      <c r="DA180" s="384"/>
      <c r="DB180" s="384"/>
      <c r="DC180" s="384"/>
      <c r="DD180" s="384"/>
      <c r="DE180" s="384"/>
      <c r="DF180" s="384"/>
      <c r="DG180" s="384"/>
      <c r="DH180" s="384"/>
      <c r="DI180" s="384"/>
      <c r="DJ180" s="384"/>
      <c r="DK180" s="388"/>
      <c r="DL180" s="388"/>
      <c r="DM180" s="388"/>
      <c r="DN180" s="388"/>
      <c r="DO180" s="388"/>
      <c r="DP180" s="388"/>
      <c r="DQ180" s="388"/>
      <c r="DR180" s="388"/>
      <c r="DS180" s="388"/>
      <c r="DT180" s="388"/>
      <c r="DU180" s="388"/>
      <c r="DV180" s="388"/>
      <c r="DW180" s="388"/>
      <c r="DX180" s="388"/>
      <c r="DY180" s="388"/>
      <c r="DZ180" s="388"/>
      <c r="EA180" s="392"/>
      <c r="EB180" s="392"/>
      <c r="EC180" s="392"/>
      <c r="ED180" s="392"/>
    </row>
    <row r="181" spans="105:134" s="68" customFormat="1" ht="13.5" customHeight="1" x14ac:dyDescent="0.2">
      <c r="DC181" s="384"/>
      <c r="DD181" s="384"/>
      <c r="DE181" s="384"/>
      <c r="DF181" s="384"/>
      <c r="DI181" s="384"/>
      <c r="DJ181" s="384"/>
      <c r="DK181" s="384"/>
      <c r="DL181" s="384"/>
      <c r="DO181" s="384"/>
      <c r="DP181" s="384"/>
      <c r="DQ181" s="384"/>
      <c r="DR181" s="384"/>
      <c r="DU181" s="384"/>
      <c r="DV181" s="384"/>
      <c r="DW181" s="384"/>
      <c r="DX181" s="384"/>
      <c r="EA181" s="384"/>
      <c r="EB181" s="384"/>
      <c r="EC181" s="384"/>
      <c r="ED181" s="384"/>
    </row>
    <row r="182" spans="105:134" s="68" customFormat="1" ht="27.65" customHeight="1" x14ac:dyDescent="0.2">
      <c r="DA182" s="341"/>
      <c r="DB182" s="341"/>
      <c r="DC182" s="384" t="str">
        <f>IF(B4="","",B4)</f>
        <v/>
      </c>
      <c r="DD182" s="384"/>
      <c r="DE182" s="384" t="str">
        <f>IF(J4="","",J4)</f>
        <v/>
      </c>
      <c r="DF182" s="384"/>
      <c r="DG182" s="434"/>
      <c r="DH182" s="434"/>
      <c r="DI182" s="384">
        <f ca="1">+H1</f>
        <v>0</v>
      </c>
      <c r="DJ182" s="384"/>
      <c r="DK182" s="384">
        <f ca="1">+J1</f>
        <v>0</v>
      </c>
      <c r="DL182" s="384"/>
      <c r="DM182" s="434"/>
      <c r="DN182" s="434"/>
      <c r="DO182" s="384" t="str">
        <f>IF(D3="","",D3+E3)</f>
        <v/>
      </c>
      <c r="DP182" s="384"/>
      <c r="DQ182" s="384" t="str">
        <f>IF(L3="","",L3+M3)</f>
        <v/>
      </c>
      <c r="DR182" s="384"/>
      <c r="DS182" s="434"/>
      <c r="DT182" s="434"/>
      <c r="DU182" s="384" t="str">
        <f>IF(F3="","",F3+G3)</f>
        <v/>
      </c>
      <c r="DV182" s="384"/>
      <c r="DW182" s="384" t="str">
        <f>IF(N3="","",N3+O3)</f>
        <v/>
      </c>
      <c r="DX182" s="384"/>
      <c r="DY182" s="434"/>
      <c r="DZ182" s="434"/>
      <c r="EA182" s="384" t="str">
        <f>IF(H3="","",H3)</f>
        <v/>
      </c>
      <c r="EB182" s="384"/>
      <c r="EC182" s="384" t="str">
        <f>IF(P3="","",P3)</f>
        <v/>
      </c>
      <c r="ED182" s="384"/>
    </row>
    <row r="183" spans="105:134" s="68" customFormat="1" ht="13.5" customHeight="1" x14ac:dyDescent="0.2">
      <c r="DE183" s="384"/>
      <c r="DF183" s="384"/>
      <c r="DG183" s="341"/>
      <c r="DH183" s="341"/>
      <c r="DI183" s="341"/>
      <c r="DJ183" s="341"/>
      <c r="DK183" s="341"/>
      <c r="DL183" s="341"/>
      <c r="DS183" s="341"/>
      <c r="DT183" s="341"/>
      <c r="DU183" s="341"/>
      <c r="DV183" s="341"/>
      <c r="DW183" s="341"/>
      <c r="DX183" s="341"/>
      <c r="DY183" s="384"/>
      <c r="DZ183" s="384"/>
    </row>
    <row r="184" spans="105:134" s="68" customFormat="1" ht="13.5" customHeight="1" x14ac:dyDescent="0.2">
      <c r="DA184" s="341"/>
      <c r="DB184" s="341"/>
      <c r="DC184" s="341"/>
      <c r="DD184" s="341"/>
      <c r="DE184" s="384" t="str">
        <f>X10&amp;"/"&amp;X13</f>
        <v>0/0</v>
      </c>
      <c r="DF184" s="384"/>
      <c r="DG184" s="164"/>
      <c r="DI184" s="164"/>
      <c r="DJ184" s="189">
        <f>入力と①ｽｺｱ重ね印刷!F6</f>
        <v>0</v>
      </c>
      <c r="DK184" s="164"/>
      <c r="DS184" s="164"/>
      <c r="DU184" s="164"/>
      <c r="DV184" s="189">
        <f>入力と①ｽｺｱ重ね印刷!N6</f>
        <v>0</v>
      </c>
      <c r="DW184" s="164"/>
      <c r="DY184" s="384" t="str">
        <f>AE10&amp;"/"&amp;AE13</f>
        <v>0/0</v>
      </c>
      <c r="DZ184" s="384"/>
      <c r="EA184" s="341"/>
      <c r="EB184" s="341"/>
      <c r="EC184" s="341"/>
      <c r="ED184" s="341"/>
    </row>
    <row r="185" spans="105:134" s="68" customFormat="1" ht="16.5" customHeight="1" x14ac:dyDescent="0.2">
      <c r="DA185" s="341"/>
      <c r="DB185" s="341"/>
      <c r="DC185" s="341"/>
      <c r="DD185" s="341"/>
      <c r="DE185" s="384"/>
      <c r="DF185" s="384"/>
      <c r="DG185" s="433">
        <f>+D6</f>
        <v>0</v>
      </c>
      <c r="DH185" s="433"/>
      <c r="DI185" s="433">
        <f>+E6</f>
        <v>0</v>
      </c>
      <c r="DJ185" s="433"/>
      <c r="DK185" s="433">
        <f>+G6</f>
        <v>0</v>
      </c>
      <c r="DL185" s="433"/>
      <c r="DS185" s="433">
        <f>+L6</f>
        <v>0</v>
      </c>
      <c r="DT185" s="433"/>
      <c r="DU185" s="433">
        <f>+M6</f>
        <v>0</v>
      </c>
      <c r="DV185" s="433"/>
      <c r="DW185" s="433">
        <f>+O6</f>
        <v>0</v>
      </c>
      <c r="DX185" s="433"/>
      <c r="DY185" s="384"/>
      <c r="DZ185" s="384"/>
      <c r="EA185" s="341"/>
      <c r="EB185" s="341"/>
      <c r="EC185" s="341"/>
      <c r="ED185" s="341"/>
    </row>
    <row r="186" spans="105:134" s="68" customFormat="1" ht="3.75" customHeight="1" x14ac:dyDescent="0.2">
      <c r="DA186" s="85"/>
      <c r="DB186" s="85"/>
      <c r="DC186" s="85"/>
      <c r="DD186" s="85"/>
      <c r="DE186" s="85"/>
      <c r="DF186" s="85"/>
      <c r="DG186" s="85"/>
      <c r="DH186" s="85"/>
      <c r="DI186" s="85"/>
      <c r="DJ186" s="85"/>
      <c r="DK186" s="85"/>
      <c r="DL186" s="85"/>
      <c r="DS186" s="85"/>
      <c r="DT186" s="85"/>
      <c r="DU186" s="85"/>
      <c r="DV186" s="85"/>
      <c r="DW186" s="85"/>
      <c r="DX186" s="85"/>
      <c r="DY186" s="85"/>
      <c r="DZ186" s="85"/>
      <c r="EA186" s="85"/>
      <c r="EB186" s="85"/>
      <c r="EC186" s="85"/>
      <c r="ED186" s="85"/>
    </row>
    <row r="187" spans="105:134" s="68" customFormat="1" ht="16.5" customHeight="1" x14ac:dyDescent="0.2">
      <c r="DA187" s="384"/>
      <c r="DB187" s="384"/>
      <c r="DC187" s="384"/>
      <c r="DD187" s="384"/>
      <c r="DE187" s="384"/>
      <c r="DF187" s="384"/>
      <c r="DG187" s="384"/>
      <c r="DH187" s="384"/>
      <c r="DI187" s="384"/>
      <c r="DJ187" s="384"/>
      <c r="DK187" s="85"/>
      <c r="DL187" s="85"/>
      <c r="DM187" s="85"/>
      <c r="DN187" s="85"/>
      <c r="DO187" s="85"/>
      <c r="DP187" s="384"/>
      <c r="DQ187" s="384"/>
      <c r="DR187" s="384"/>
      <c r="DS187" s="384"/>
      <c r="DT187" s="384"/>
      <c r="DU187" s="384"/>
      <c r="DV187" s="384"/>
      <c r="DW187" s="384"/>
      <c r="DX187" s="384"/>
      <c r="DY187" s="384"/>
      <c r="DZ187" s="85"/>
      <c r="EA187" s="85"/>
      <c r="EB187" s="85"/>
      <c r="EC187" s="85"/>
      <c r="ED187" s="85"/>
    </row>
    <row r="188" spans="105:134" s="68" customFormat="1" ht="16.5" customHeight="1" x14ac:dyDescent="0.2">
      <c r="DA188" s="384"/>
      <c r="DB188" s="384"/>
      <c r="DC188" s="384"/>
      <c r="DD188" s="384"/>
      <c r="DE188" s="384"/>
      <c r="DF188" s="384"/>
      <c r="DG188" s="384"/>
      <c r="DH188" s="384"/>
      <c r="DJ188" s="433">
        <f t="shared" ref="DJ188:DJ203" ca="1" si="344">+S10</f>
        <v>0</v>
      </c>
      <c r="DK188" s="433"/>
      <c r="DL188" s="165">
        <f ca="1">+T10</f>
        <v>0</v>
      </c>
      <c r="DM188" s="165">
        <f ca="1">+U10</f>
        <v>0</v>
      </c>
      <c r="DN188" s="165">
        <f ca="1">+V10</f>
        <v>0</v>
      </c>
      <c r="DO188" s="165">
        <f ca="1">+W10</f>
        <v>0</v>
      </c>
      <c r="DP188" s="384"/>
      <c r="DQ188" s="384"/>
      <c r="DR188" s="384"/>
      <c r="DS188" s="384"/>
      <c r="DT188" s="384"/>
      <c r="DU188" s="384"/>
      <c r="DV188" s="384"/>
      <c r="DW188" s="384"/>
      <c r="DY188" s="433">
        <f t="shared" ref="DY188:DY203" ca="1" si="345">+Z10</f>
        <v>0</v>
      </c>
      <c r="DZ188" s="433"/>
      <c r="EA188" s="165">
        <f ca="1">+AA10</f>
        <v>0</v>
      </c>
      <c r="EB188" s="165">
        <f ca="1">+AB10</f>
        <v>0</v>
      </c>
      <c r="EC188" s="165">
        <f ca="1">+AC10</f>
        <v>0</v>
      </c>
      <c r="ED188" s="165">
        <f ca="1">+AD10</f>
        <v>0</v>
      </c>
    </row>
    <row r="189" spans="105:134" s="68" customFormat="1" ht="16.5" customHeight="1" x14ac:dyDescent="0.2">
      <c r="DA189" s="384"/>
      <c r="DB189" s="384"/>
      <c r="DC189" s="384"/>
      <c r="DD189" s="384"/>
      <c r="DE189" s="384"/>
      <c r="DF189" s="384"/>
      <c r="DG189" s="384"/>
      <c r="DH189" s="384"/>
      <c r="DJ189" s="433">
        <f t="shared" ca="1" si="344"/>
        <v>0</v>
      </c>
      <c r="DK189" s="433"/>
      <c r="DL189" s="165">
        <f t="shared" ref="DL189:DL203" ca="1" si="346">+T11</f>
        <v>0</v>
      </c>
      <c r="DM189" s="165">
        <f t="shared" ref="DM189:DM203" ca="1" si="347">+U11</f>
        <v>0</v>
      </c>
      <c r="DN189" s="165">
        <f t="shared" ref="DN189:DO189" ca="1" si="348">+V11</f>
        <v>0</v>
      </c>
      <c r="DO189" s="165">
        <f t="shared" ca="1" si="348"/>
        <v>0</v>
      </c>
      <c r="DP189" s="384"/>
      <c r="DQ189" s="384"/>
      <c r="DR189" s="384"/>
      <c r="DS189" s="384"/>
      <c r="DT189" s="384"/>
      <c r="DU189" s="384"/>
      <c r="DV189" s="384"/>
      <c r="DW189" s="384"/>
      <c r="DY189" s="433">
        <f t="shared" ca="1" si="345"/>
        <v>0</v>
      </c>
      <c r="DZ189" s="433"/>
      <c r="EA189" s="165">
        <f t="shared" ref="EA189:EA206" ca="1" si="349">+AA11</f>
        <v>0</v>
      </c>
      <c r="EB189" s="165">
        <f t="shared" ref="EB189:EB207" ca="1" si="350">+AB11</f>
        <v>0</v>
      </c>
      <c r="EC189" s="165">
        <f t="shared" ref="EC189:ED189" ca="1" si="351">+AC11</f>
        <v>0</v>
      </c>
      <c r="ED189" s="165">
        <f t="shared" ca="1" si="351"/>
        <v>0</v>
      </c>
    </row>
    <row r="190" spans="105:134" s="68" customFormat="1" ht="16.5" customHeight="1" x14ac:dyDescent="0.2">
      <c r="DA190" s="384"/>
      <c r="DB190" s="384"/>
      <c r="DC190" s="384"/>
      <c r="DD190" s="384"/>
      <c r="DE190" s="384"/>
      <c r="DF190" s="384"/>
      <c r="DG190" s="384"/>
      <c r="DH190" s="384"/>
      <c r="DJ190" s="433">
        <f t="shared" ca="1" si="344"/>
        <v>0</v>
      </c>
      <c r="DK190" s="433"/>
      <c r="DL190" s="165">
        <f t="shared" ca="1" si="346"/>
        <v>0</v>
      </c>
      <c r="DM190" s="165">
        <f t="shared" ca="1" si="347"/>
        <v>0</v>
      </c>
      <c r="DN190" s="165">
        <f t="shared" ref="DN190:DO190" ca="1" si="352">+V12</f>
        <v>0</v>
      </c>
      <c r="DO190" s="165">
        <f t="shared" ca="1" si="352"/>
        <v>0</v>
      </c>
      <c r="DP190" s="384"/>
      <c r="DQ190" s="384"/>
      <c r="DR190" s="384"/>
      <c r="DS190" s="384"/>
      <c r="DT190" s="384"/>
      <c r="DU190" s="384"/>
      <c r="DV190" s="384"/>
      <c r="DW190" s="384"/>
      <c r="DY190" s="433">
        <f t="shared" ca="1" si="345"/>
        <v>0</v>
      </c>
      <c r="DZ190" s="433"/>
      <c r="EA190" s="165">
        <f t="shared" ca="1" si="349"/>
        <v>0</v>
      </c>
      <c r="EB190" s="165">
        <f t="shared" ca="1" si="350"/>
        <v>0</v>
      </c>
      <c r="EC190" s="165">
        <f t="shared" ref="EC190:ED190" ca="1" si="353">+AC12</f>
        <v>0</v>
      </c>
      <c r="ED190" s="165">
        <f t="shared" ca="1" si="353"/>
        <v>0</v>
      </c>
    </row>
    <row r="191" spans="105:134" s="68" customFormat="1" ht="16.5" customHeight="1" x14ac:dyDescent="0.2">
      <c r="DA191" s="384"/>
      <c r="DB191" s="384"/>
      <c r="DC191" s="384"/>
      <c r="DD191" s="384"/>
      <c r="DE191" s="384"/>
      <c r="DF191" s="384"/>
      <c r="DG191" s="384"/>
      <c r="DH191" s="384"/>
      <c r="DJ191" s="433">
        <f t="shared" ca="1" si="344"/>
        <v>0</v>
      </c>
      <c r="DK191" s="433"/>
      <c r="DL191" s="165">
        <f t="shared" ca="1" si="346"/>
        <v>0</v>
      </c>
      <c r="DM191" s="165">
        <f t="shared" ca="1" si="347"/>
        <v>0</v>
      </c>
      <c r="DN191" s="165">
        <f t="shared" ref="DN191:DO191" ca="1" si="354">+V13</f>
        <v>0</v>
      </c>
      <c r="DO191" s="165">
        <f t="shared" ca="1" si="354"/>
        <v>0</v>
      </c>
      <c r="DP191" s="384"/>
      <c r="DQ191" s="384"/>
      <c r="DR191" s="384"/>
      <c r="DS191" s="384"/>
      <c r="DT191" s="384"/>
      <c r="DU191" s="384"/>
      <c r="DV191" s="384"/>
      <c r="DW191" s="384"/>
      <c r="DY191" s="433">
        <f t="shared" ca="1" si="345"/>
        <v>0</v>
      </c>
      <c r="DZ191" s="433"/>
      <c r="EA191" s="165">
        <f t="shared" ca="1" si="349"/>
        <v>0</v>
      </c>
      <c r="EB191" s="165">
        <f t="shared" ca="1" si="350"/>
        <v>0</v>
      </c>
      <c r="EC191" s="165">
        <f t="shared" ref="EC191:ED191" ca="1" si="355">+AC13</f>
        <v>0</v>
      </c>
      <c r="ED191" s="165">
        <f t="shared" ca="1" si="355"/>
        <v>0</v>
      </c>
    </row>
    <row r="192" spans="105:134" s="68" customFormat="1" ht="16.5" customHeight="1" x14ac:dyDescent="0.2">
      <c r="DA192" s="384"/>
      <c r="DB192" s="384"/>
      <c r="DC192" s="384"/>
      <c r="DD192" s="384"/>
      <c r="DE192" s="384"/>
      <c r="DF192" s="384"/>
      <c r="DG192" s="384"/>
      <c r="DH192" s="384"/>
      <c r="DJ192" s="433">
        <f t="shared" ca="1" si="344"/>
        <v>0</v>
      </c>
      <c r="DK192" s="433"/>
      <c r="DL192" s="165">
        <f t="shared" ca="1" si="346"/>
        <v>0</v>
      </c>
      <c r="DM192" s="165">
        <f t="shared" ca="1" si="347"/>
        <v>0</v>
      </c>
      <c r="DN192" s="165">
        <f t="shared" ref="DN192:DO192" ca="1" si="356">+V14</f>
        <v>0</v>
      </c>
      <c r="DO192" s="165">
        <f t="shared" ca="1" si="356"/>
        <v>0</v>
      </c>
      <c r="DP192" s="384"/>
      <c r="DQ192" s="384"/>
      <c r="DR192" s="384"/>
      <c r="DS192" s="384"/>
      <c r="DT192" s="384"/>
      <c r="DU192" s="384"/>
      <c r="DV192" s="384"/>
      <c r="DW192" s="384"/>
      <c r="DY192" s="433">
        <f t="shared" ca="1" si="345"/>
        <v>0</v>
      </c>
      <c r="DZ192" s="433"/>
      <c r="EA192" s="165">
        <f t="shared" ca="1" si="349"/>
        <v>0</v>
      </c>
      <c r="EB192" s="165">
        <f t="shared" ca="1" si="350"/>
        <v>0</v>
      </c>
      <c r="EC192" s="165">
        <f t="shared" ref="EC192:ED192" ca="1" si="357">+AC14</f>
        <v>0</v>
      </c>
      <c r="ED192" s="165">
        <f t="shared" ca="1" si="357"/>
        <v>0</v>
      </c>
    </row>
    <row r="193" spans="105:134" s="68" customFormat="1" ht="16.5" customHeight="1" x14ac:dyDescent="0.2">
      <c r="DA193" s="384"/>
      <c r="DB193" s="384"/>
      <c r="DC193" s="384"/>
      <c r="DD193" s="384"/>
      <c r="DE193" s="384"/>
      <c r="DF193" s="384"/>
      <c r="DG193" s="384"/>
      <c r="DH193" s="384"/>
      <c r="DJ193" s="433">
        <f t="shared" ca="1" si="344"/>
        <v>0</v>
      </c>
      <c r="DK193" s="433"/>
      <c r="DL193" s="165">
        <f t="shared" ca="1" si="346"/>
        <v>0</v>
      </c>
      <c r="DM193" s="165">
        <f t="shared" ca="1" si="347"/>
        <v>0</v>
      </c>
      <c r="DN193" s="165">
        <f t="shared" ref="DN193:DO193" ca="1" si="358">+V15</f>
        <v>0</v>
      </c>
      <c r="DO193" s="165">
        <f t="shared" ca="1" si="358"/>
        <v>0</v>
      </c>
      <c r="DP193" s="384"/>
      <c r="DQ193" s="384"/>
      <c r="DR193" s="384"/>
      <c r="DS193" s="384"/>
      <c r="DT193" s="384"/>
      <c r="DU193" s="384"/>
      <c r="DV193" s="384"/>
      <c r="DW193" s="384"/>
      <c r="DY193" s="433">
        <f t="shared" ca="1" si="345"/>
        <v>0</v>
      </c>
      <c r="DZ193" s="433"/>
      <c r="EA193" s="165">
        <f t="shared" ca="1" si="349"/>
        <v>0</v>
      </c>
      <c r="EB193" s="165">
        <f t="shared" ca="1" si="350"/>
        <v>0</v>
      </c>
      <c r="EC193" s="165">
        <f t="shared" ref="EC193:ED193" ca="1" si="359">+AC15</f>
        <v>0</v>
      </c>
      <c r="ED193" s="165">
        <f t="shared" ca="1" si="359"/>
        <v>0</v>
      </c>
    </row>
    <row r="194" spans="105:134" s="68" customFormat="1" ht="16.5" customHeight="1" x14ac:dyDescent="0.2">
      <c r="DA194" s="384"/>
      <c r="DB194" s="384"/>
      <c r="DC194" s="384"/>
      <c r="DD194" s="384"/>
      <c r="DE194" s="384"/>
      <c r="DF194" s="384"/>
      <c r="DG194" s="384"/>
      <c r="DH194" s="384"/>
      <c r="DJ194" s="433">
        <f t="shared" ca="1" si="344"/>
        <v>0</v>
      </c>
      <c r="DK194" s="433"/>
      <c r="DL194" s="165">
        <f t="shared" ca="1" si="346"/>
        <v>0</v>
      </c>
      <c r="DM194" s="165">
        <f t="shared" ca="1" si="347"/>
        <v>0</v>
      </c>
      <c r="DN194" s="165">
        <f t="shared" ref="DN194:DO194" ca="1" si="360">+V16</f>
        <v>0</v>
      </c>
      <c r="DO194" s="165">
        <f t="shared" ca="1" si="360"/>
        <v>0</v>
      </c>
      <c r="DP194" s="384"/>
      <c r="DQ194" s="384"/>
      <c r="DR194" s="384"/>
      <c r="DS194" s="384"/>
      <c r="DT194" s="384"/>
      <c r="DU194" s="384"/>
      <c r="DV194" s="384"/>
      <c r="DW194" s="384"/>
      <c r="DY194" s="433">
        <f t="shared" ca="1" si="345"/>
        <v>0</v>
      </c>
      <c r="DZ194" s="433"/>
      <c r="EA194" s="165">
        <f t="shared" ca="1" si="349"/>
        <v>0</v>
      </c>
      <c r="EB194" s="165">
        <f t="shared" ca="1" si="350"/>
        <v>0</v>
      </c>
      <c r="EC194" s="165">
        <f t="shared" ref="EC194:ED194" ca="1" si="361">+AC16</f>
        <v>0</v>
      </c>
      <c r="ED194" s="165">
        <f t="shared" ca="1" si="361"/>
        <v>0</v>
      </c>
    </row>
    <row r="195" spans="105:134" s="68" customFormat="1" ht="16.5" customHeight="1" x14ac:dyDescent="0.2">
      <c r="DA195" s="384"/>
      <c r="DB195" s="384"/>
      <c r="DC195" s="384"/>
      <c r="DD195" s="384"/>
      <c r="DE195" s="384"/>
      <c r="DF195" s="384"/>
      <c r="DG195" s="384"/>
      <c r="DH195" s="384"/>
      <c r="DJ195" s="433">
        <f t="shared" ca="1" si="344"/>
        <v>0</v>
      </c>
      <c r="DK195" s="433"/>
      <c r="DL195" s="165">
        <f t="shared" ca="1" si="346"/>
        <v>0</v>
      </c>
      <c r="DM195" s="165">
        <f t="shared" ca="1" si="347"/>
        <v>0</v>
      </c>
      <c r="DN195" s="165">
        <f t="shared" ref="DN195:DO195" ca="1" si="362">+V17</f>
        <v>0</v>
      </c>
      <c r="DO195" s="165">
        <f t="shared" ca="1" si="362"/>
        <v>0</v>
      </c>
      <c r="DP195" s="384"/>
      <c r="DQ195" s="384"/>
      <c r="DR195" s="384"/>
      <c r="DS195" s="384"/>
      <c r="DT195" s="384"/>
      <c r="DU195" s="384"/>
      <c r="DV195" s="384"/>
      <c r="DW195" s="384"/>
      <c r="DY195" s="433">
        <f t="shared" ca="1" si="345"/>
        <v>0</v>
      </c>
      <c r="DZ195" s="433"/>
      <c r="EA195" s="165">
        <f t="shared" ca="1" si="349"/>
        <v>0</v>
      </c>
      <c r="EB195" s="165">
        <f t="shared" ca="1" si="350"/>
        <v>0</v>
      </c>
      <c r="EC195" s="165">
        <f t="shared" ref="EC195:ED195" ca="1" si="363">+AC17</f>
        <v>0</v>
      </c>
      <c r="ED195" s="165">
        <f t="shared" ca="1" si="363"/>
        <v>0</v>
      </c>
    </row>
    <row r="196" spans="105:134" s="68" customFormat="1" ht="16.5" customHeight="1" x14ac:dyDescent="0.2">
      <c r="DA196" s="384"/>
      <c r="DB196" s="384"/>
      <c r="DC196" s="384"/>
      <c r="DD196" s="384"/>
      <c r="DE196" s="384"/>
      <c r="DF196" s="384"/>
      <c r="DG196" s="384"/>
      <c r="DH196" s="384"/>
      <c r="DJ196" s="433">
        <f t="shared" ca="1" si="344"/>
        <v>0</v>
      </c>
      <c r="DK196" s="433"/>
      <c r="DL196" s="165">
        <f t="shared" ca="1" si="346"/>
        <v>0</v>
      </c>
      <c r="DM196" s="165">
        <f t="shared" ca="1" si="347"/>
        <v>0</v>
      </c>
      <c r="DN196" s="165">
        <f t="shared" ref="DN196:DO196" ca="1" si="364">+V18</f>
        <v>0</v>
      </c>
      <c r="DO196" s="165">
        <f t="shared" ca="1" si="364"/>
        <v>0</v>
      </c>
      <c r="DP196" s="384"/>
      <c r="DQ196" s="384"/>
      <c r="DR196" s="384"/>
      <c r="DS196" s="384"/>
      <c r="DT196" s="384"/>
      <c r="DU196" s="384"/>
      <c r="DV196" s="384"/>
      <c r="DW196" s="384"/>
      <c r="DY196" s="433">
        <f t="shared" ca="1" si="345"/>
        <v>0</v>
      </c>
      <c r="DZ196" s="433"/>
      <c r="EA196" s="165">
        <f t="shared" ca="1" si="349"/>
        <v>0</v>
      </c>
      <c r="EB196" s="165">
        <f t="shared" ca="1" si="350"/>
        <v>0</v>
      </c>
      <c r="EC196" s="165">
        <f t="shared" ref="EC196:ED196" ca="1" si="365">+AC18</f>
        <v>0</v>
      </c>
      <c r="ED196" s="165">
        <f t="shared" ca="1" si="365"/>
        <v>0</v>
      </c>
    </row>
    <row r="197" spans="105:134" s="68" customFormat="1" ht="16.5" customHeight="1" x14ac:dyDescent="0.2">
      <c r="DA197" s="384"/>
      <c r="DB197" s="384"/>
      <c r="DC197" s="384"/>
      <c r="DD197" s="384"/>
      <c r="DE197" s="384"/>
      <c r="DF197" s="384"/>
      <c r="DG197" s="384"/>
      <c r="DH197" s="384"/>
      <c r="DJ197" s="433">
        <f t="shared" ca="1" si="344"/>
        <v>0</v>
      </c>
      <c r="DK197" s="433"/>
      <c r="DL197" s="165">
        <f t="shared" ca="1" si="346"/>
        <v>0</v>
      </c>
      <c r="DM197" s="165">
        <f t="shared" ca="1" si="347"/>
        <v>0</v>
      </c>
      <c r="DN197" s="165">
        <f t="shared" ref="DN197:DO197" ca="1" si="366">+V19</f>
        <v>0</v>
      </c>
      <c r="DO197" s="165">
        <f t="shared" ca="1" si="366"/>
        <v>0</v>
      </c>
      <c r="DP197" s="384"/>
      <c r="DQ197" s="384"/>
      <c r="DR197" s="384"/>
      <c r="DS197" s="384"/>
      <c r="DT197" s="384"/>
      <c r="DU197" s="384"/>
      <c r="DV197" s="384"/>
      <c r="DW197" s="384"/>
      <c r="DY197" s="433">
        <f t="shared" ca="1" si="345"/>
        <v>0</v>
      </c>
      <c r="DZ197" s="433"/>
      <c r="EA197" s="165">
        <f t="shared" ca="1" si="349"/>
        <v>0</v>
      </c>
      <c r="EB197" s="165">
        <f t="shared" ca="1" si="350"/>
        <v>0</v>
      </c>
      <c r="EC197" s="165">
        <f t="shared" ref="EC197:ED197" ca="1" si="367">+AC19</f>
        <v>0</v>
      </c>
      <c r="ED197" s="165">
        <f t="shared" ca="1" si="367"/>
        <v>0</v>
      </c>
    </row>
    <row r="198" spans="105:134" s="68" customFormat="1" ht="16.5" customHeight="1" x14ac:dyDescent="0.2">
      <c r="DA198" s="384"/>
      <c r="DB198" s="384"/>
      <c r="DC198" s="384"/>
      <c r="DD198" s="384"/>
      <c r="DE198" s="384"/>
      <c r="DF198" s="384"/>
      <c r="DG198" s="384"/>
      <c r="DH198" s="384"/>
      <c r="DJ198" s="433">
        <f t="shared" ca="1" si="344"/>
        <v>0</v>
      </c>
      <c r="DK198" s="433"/>
      <c r="DL198" s="165">
        <f t="shared" ca="1" si="346"/>
        <v>0</v>
      </c>
      <c r="DM198" s="165">
        <f t="shared" ca="1" si="347"/>
        <v>0</v>
      </c>
      <c r="DN198" s="165">
        <f t="shared" ref="DN198:DO198" ca="1" si="368">+V20</f>
        <v>0</v>
      </c>
      <c r="DO198" s="165">
        <f t="shared" ca="1" si="368"/>
        <v>0</v>
      </c>
      <c r="DP198" s="384"/>
      <c r="DQ198" s="384"/>
      <c r="DR198" s="384"/>
      <c r="DS198" s="384"/>
      <c r="DT198" s="384"/>
      <c r="DU198" s="384"/>
      <c r="DV198" s="384"/>
      <c r="DW198" s="384"/>
      <c r="DY198" s="433">
        <f t="shared" ca="1" si="345"/>
        <v>0</v>
      </c>
      <c r="DZ198" s="433"/>
      <c r="EA198" s="165">
        <f t="shared" ca="1" si="349"/>
        <v>0</v>
      </c>
      <c r="EB198" s="165">
        <f t="shared" ca="1" si="350"/>
        <v>0</v>
      </c>
      <c r="EC198" s="165">
        <f t="shared" ref="EC198:ED198" ca="1" si="369">+AC20</f>
        <v>0</v>
      </c>
      <c r="ED198" s="165">
        <f t="shared" ca="1" si="369"/>
        <v>0</v>
      </c>
    </row>
    <row r="199" spans="105:134" s="68" customFormat="1" ht="16.5" customHeight="1" x14ac:dyDescent="0.2">
      <c r="DA199" s="384"/>
      <c r="DB199" s="384"/>
      <c r="DC199" s="384"/>
      <c r="DD199" s="384"/>
      <c r="DE199" s="384"/>
      <c r="DF199" s="384"/>
      <c r="DG199" s="384"/>
      <c r="DH199" s="384"/>
      <c r="DJ199" s="433">
        <f t="shared" ca="1" si="344"/>
        <v>0</v>
      </c>
      <c r="DK199" s="433"/>
      <c r="DL199" s="165">
        <f t="shared" ca="1" si="346"/>
        <v>0</v>
      </c>
      <c r="DM199" s="165">
        <f t="shared" ca="1" si="347"/>
        <v>0</v>
      </c>
      <c r="DN199" s="165">
        <f t="shared" ref="DN199:DO199" ca="1" si="370">+V21</f>
        <v>0</v>
      </c>
      <c r="DO199" s="165">
        <f t="shared" ca="1" si="370"/>
        <v>0</v>
      </c>
      <c r="DP199" s="384"/>
      <c r="DQ199" s="384"/>
      <c r="DR199" s="384"/>
      <c r="DS199" s="384"/>
      <c r="DT199" s="384"/>
      <c r="DU199" s="384"/>
      <c r="DV199" s="384"/>
      <c r="DW199" s="384"/>
      <c r="DY199" s="433">
        <f t="shared" ca="1" si="345"/>
        <v>0</v>
      </c>
      <c r="DZ199" s="433"/>
      <c r="EA199" s="165">
        <f t="shared" ca="1" si="349"/>
        <v>0</v>
      </c>
      <c r="EB199" s="165">
        <f t="shared" ca="1" si="350"/>
        <v>0</v>
      </c>
      <c r="EC199" s="165">
        <f t="shared" ref="EC199:ED199" ca="1" si="371">+AC21</f>
        <v>0</v>
      </c>
      <c r="ED199" s="165">
        <f t="shared" ca="1" si="371"/>
        <v>0</v>
      </c>
    </row>
    <row r="200" spans="105:134" s="68" customFormat="1" ht="16.5" customHeight="1" x14ac:dyDescent="0.2">
      <c r="DA200" s="384"/>
      <c r="DB200" s="384"/>
      <c r="DC200" s="384"/>
      <c r="DD200" s="384"/>
      <c r="DE200" s="384"/>
      <c r="DF200" s="384"/>
      <c r="DG200" s="384"/>
      <c r="DH200" s="384"/>
      <c r="DJ200" s="433">
        <f t="shared" ca="1" si="344"/>
        <v>0</v>
      </c>
      <c r="DK200" s="433"/>
      <c r="DL200" s="165">
        <f t="shared" ca="1" si="346"/>
        <v>0</v>
      </c>
      <c r="DM200" s="165">
        <f t="shared" ca="1" si="347"/>
        <v>0</v>
      </c>
      <c r="DN200" s="165">
        <f t="shared" ref="DN200:DO200" ca="1" si="372">+V22</f>
        <v>0</v>
      </c>
      <c r="DO200" s="165">
        <f t="shared" ca="1" si="372"/>
        <v>0</v>
      </c>
      <c r="DP200" s="384"/>
      <c r="DQ200" s="384"/>
      <c r="DR200" s="384"/>
      <c r="DS200" s="384"/>
      <c r="DT200" s="384"/>
      <c r="DU200" s="384"/>
      <c r="DV200" s="384"/>
      <c r="DW200" s="384"/>
      <c r="DY200" s="433">
        <f t="shared" ca="1" si="345"/>
        <v>0</v>
      </c>
      <c r="DZ200" s="433"/>
      <c r="EA200" s="165">
        <f t="shared" ca="1" si="349"/>
        <v>0</v>
      </c>
      <c r="EB200" s="165">
        <f t="shared" ca="1" si="350"/>
        <v>0</v>
      </c>
      <c r="EC200" s="165">
        <f t="shared" ref="EC200:ED200" ca="1" si="373">+AC22</f>
        <v>0</v>
      </c>
      <c r="ED200" s="165">
        <f t="shared" ca="1" si="373"/>
        <v>0</v>
      </c>
    </row>
    <row r="201" spans="105:134" s="68" customFormat="1" ht="16.5" customHeight="1" x14ac:dyDescent="0.2">
      <c r="DA201" s="384"/>
      <c r="DB201" s="384"/>
      <c r="DC201" s="384"/>
      <c r="DD201" s="384"/>
      <c r="DE201" s="384"/>
      <c r="DF201" s="384"/>
      <c r="DG201" s="384"/>
      <c r="DH201" s="384"/>
      <c r="DJ201" s="433">
        <f t="shared" ca="1" si="344"/>
        <v>0</v>
      </c>
      <c r="DK201" s="433"/>
      <c r="DL201" s="165">
        <f t="shared" ca="1" si="346"/>
        <v>0</v>
      </c>
      <c r="DM201" s="165">
        <f t="shared" ca="1" si="347"/>
        <v>0</v>
      </c>
      <c r="DN201" s="165">
        <f t="shared" ref="DN201:DO201" ca="1" si="374">+V23</f>
        <v>0</v>
      </c>
      <c r="DO201" s="165">
        <f t="shared" ca="1" si="374"/>
        <v>0</v>
      </c>
      <c r="DP201" s="384"/>
      <c r="DQ201" s="384"/>
      <c r="DR201" s="384"/>
      <c r="DS201" s="384"/>
      <c r="DT201" s="384"/>
      <c r="DU201" s="384"/>
      <c r="DV201" s="384"/>
      <c r="DW201" s="384"/>
      <c r="DY201" s="433">
        <f t="shared" ca="1" si="345"/>
        <v>0</v>
      </c>
      <c r="DZ201" s="433"/>
      <c r="EA201" s="165">
        <f t="shared" ca="1" si="349"/>
        <v>0</v>
      </c>
      <c r="EB201" s="165">
        <f t="shared" ca="1" si="350"/>
        <v>0</v>
      </c>
      <c r="EC201" s="165">
        <f t="shared" ref="EC201:ED201" ca="1" si="375">+AC23</f>
        <v>0</v>
      </c>
      <c r="ED201" s="165">
        <f t="shared" ca="1" si="375"/>
        <v>0</v>
      </c>
    </row>
    <row r="202" spans="105:134" s="68" customFormat="1" ht="16.5" customHeight="1" x14ac:dyDescent="0.2">
      <c r="DA202" s="384"/>
      <c r="DB202" s="384"/>
      <c r="DC202" s="384"/>
      <c r="DD202" s="384"/>
      <c r="DE202" s="384"/>
      <c r="DF202" s="384"/>
      <c r="DG202" s="384"/>
      <c r="DH202" s="384"/>
      <c r="DJ202" s="433">
        <f t="shared" ca="1" si="344"/>
        <v>0</v>
      </c>
      <c r="DK202" s="433"/>
      <c r="DL202" s="165">
        <f t="shared" ca="1" si="346"/>
        <v>0</v>
      </c>
      <c r="DM202" s="165">
        <f t="shared" ca="1" si="347"/>
        <v>0</v>
      </c>
      <c r="DN202" s="165">
        <f t="shared" ref="DN202:DO202" ca="1" si="376">+V24</f>
        <v>0</v>
      </c>
      <c r="DO202" s="165">
        <f t="shared" ca="1" si="376"/>
        <v>0</v>
      </c>
      <c r="DP202" s="384"/>
      <c r="DQ202" s="384"/>
      <c r="DR202" s="384"/>
      <c r="DS202" s="384"/>
      <c r="DT202" s="384"/>
      <c r="DU202" s="384"/>
      <c r="DV202" s="384"/>
      <c r="DW202" s="384"/>
      <c r="DY202" s="433">
        <f t="shared" ca="1" si="345"/>
        <v>0</v>
      </c>
      <c r="DZ202" s="433"/>
      <c r="EA202" s="165">
        <f t="shared" ca="1" si="349"/>
        <v>0</v>
      </c>
      <c r="EB202" s="165">
        <f t="shared" ca="1" si="350"/>
        <v>0</v>
      </c>
      <c r="EC202" s="165">
        <f t="shared" ref="EC202:ED202" ca="1" si="377">+AC24</f>
        <v>0</v>
      </c>
      <c r="ED202" s="165">
        <f t="shared" ca="1" si="377"/>
        <v>0</v>
      </c>
    </row>
    <row r="203" spans="105:134" s="68" customFormat="1" ht="16.5" customHeight="1" x14ac:dyDescent="0.2">
      <c r="DA203" s="384"/>
      <c r="DB203" s="384"/>
      <c r="DC203" s="384"/>
      <c r="DD203" s="384"/>
      <c r="DE203" s="384"/>
      <c r="DF203" s="384"/>
      <c r="DG203" s="384"/>
      <c r="DH203" s="384"/>
      <c r="DJ203" s="433">
        <f t="shared" ca="1" si="344"/>
        <v>0</v>
      </c>
      <c r="DK203" s="433"/>
      <c r="DL203" s="165">
        <f t="shared" ca="1" si="346"/>
        <v>0</v>
      </c>
      <c r="DM203" s="165">
        <f t="shared" ca="1" si="347"/>
        <v>0</v>
      </c>
      <c r="DN203" s="165">
        <f t="shared" ref="DN203:DO203" ca="1" si="378">+V25</f>
        <v>0</v>
      </c>
      <c r="DO203" s="165">
        <f t="shared" ca="1" si="378"/>
        <v>0</v>
      </c>
      <c r="DP203" s="384"/>
      <c r="DQ203" s="384"/>
      <c r="DR203" s="384"/>
      <c r="DS203" s="384"/>
      <c r="DT203" s="384"/>
      <c r="DU203" s="384"/>
      <c r="DV203" s="384"/>
      <c r="DW203" s="384"/>
      <c r="DY203" s="433">
        <f t="shared" ca="1" si="345"/>
        <v>0</v>
      </c>
      <c r="DZ203" s="433"/>
      <c r="EA203" s="165">
        <f t="shared" ca="1" si="349"/>
        <v>0</v>
      </c>
      <c r="EB203" s="165">
        <f t="shared" ca="1" si="350"/>
        <v>0</v>
      </c>
      <c r="EC203" s="165">
        <f t="shared" ref="EC203:ED203" ca="1" si="379">+AC25</f>
        <v>0</v>
      </c>
      <c r="ED203" s="165">
        <f t="shared" ca="1" si="379"/>
        <v>0</v>
      </c>
    </row>
    <row r="204" spans="105:134" s="68" customFormat="1" ht="16.5" customHeight="1" x14ac:dyDescent="0.2">
      <c r="DA204" s="432"/>
      <c r="DB204" s="432"/>
      <c r="DC204" s="384"/>
      <c r="DD204" s="384"/>
      <c r="DE204" s="384"/>
      <c r="DF204" s="384"/>
      <c r="DG204" s="384"/>
      <c r="DH204" s="384"/>
      <c r="DI204" s="384"/>
      <c r="DJ204" s="384"/>
      <c r="DL204" s="165">
        <f>T26</f>
        <v>0</v>
      </c>
      <c r="DM204" s="165">
        <f t="shared" ref="DM204:DM207" si="380">U26</f>
        <v>0</v>
      </c>
      <c r="DN204" s="165">
        <f t="shared" ref="DN204:DO204" si="381">+V26</f>
        <v>0</v>
      </c>
      <c r="DO204" s="165">
        <f t="shared" si="381"/>
        <v>0</v>
      </c>
      <c r="DP204" s="432"/>
      <c r="DQ204" s="432"/>
      <c r="DR204" s="384"/>
      <c r="DS204" s="384"/>
      <c r="DT204" s="384"/>
      <c r="DU204" s="384"/>
      <c r="DV204" s="384"/>
      <c r="DW204" s="384"/>
      <c r="DX204" s="384"/>
      <c r="DY204" s="384"/>
      <c r="EA204" s="165">
        <f t="shared" si="349"/>
        <v>0</v>
      </c>
      <c r="EB204" s="165">
        <f t="shared" si="350"/>
        <v>0</v>
      </c>
      <c r="EC204" s="165">
        <f t="shared" ref="EC204:ED204" si="382">+AC26</f>
        <v>0</v>
      </c>
      <c r="ED204" s="165">
        <f t="shared" si="382"/>
        <v>0</v>
      </c>
    </row>
    <row r="205" spans="105:134" s="68" customFormat="1" ht="16.5" customHeight="1" x14ac:dyDescent="0.2">
      <c r="DA205" s="432"/>
      <c r="DB205" s="432"/>
      <c r="DC205" s="384"/>
      <c r="DD205" s="384"/>
      <c r="DE205" s="384"/>
      <c r="DF205" s="384"/>
      <c r="DG205" s="384"/>
      <c r="DH205" s="384"/>
      <c r="DI205" s="384"/>
      <c r="DJ205" s="384"/>
      <c r="DL205" s="165">
        <f>T27</f>
        <v>0</v>
      </c>
      <c r="DM205" s="165">
        <f t="shared" si="380"/>
        <v>0</v>
      </c>
      <c r="DN205" s="165">
        <f t="shared" ref="DN205:DO205" si="383">+V27</f>
        <v>0</v>
      </c>
      <c r="DO205" s="165">
        <f t="shared" si="383"/>
        <v>0</v>
      </c>
      <c r="DP205" s="432"/>
      <c r="DQ205" s="432"/>
      <c r="DR205" s="384"/>
      <c r="DS205" s="384"/>
      <c r="DT205" s="384"/>
      <c r="DU205" s="384"/>
      <c r="DV205" s="384"/>
      <c r="DW205" s="384"/>
      <c r="DX205" s="384"/>
      <c r="DY205" s="384"/>
      <c r="EA205" s="165">
        <f t="shared" si="349"/>
        <v>0</v>
      </c>
      <c r="EB205" s="165">
        <f t="shared" si="350"/>
        <v>0</v>
      </c>
      <c r="EC205" s="165">
        <f t="shared" ref="EC205:ED205" si="384">+AC27</f>
        <v>0</v>
      </c>
      <c r="ED205" s="165">
        <f t="shared" si="384"/>
        <v>0</v>
      </c>
    </row>
    <row r="206" spans="105:134" s="68" customFormat="1" ht="16.5" customHeight="1" x14ac:dyDescent="0.2">
      <c r="DA206" s="432"/>
      <c r="DB206" s="432"/>
      <c r="DC206" s="384"/>
      <c r="DD206" s="384"/>
      <c r="DE206" s="384"/>
      <c r="DF206" s="384"/>
      <c r="DG206" s="384"/>
      <c r="DH206" s="384"/>
      <c r="DI206" s="384"/>
      <c r="DJ206" s="384"/>
      <c r="DL206" s="165">
        <f>T28</f>
        <v>0</v>
      </c>
      <c r="DM206" s="165">
        <f t="shared" si="380"/>
        <v>0</v>
      </c>
      <c r="DN206" s="165">
        <f t="shared" ref="DN206:DO206" si="385">+V28</f>
        <v>0</v>
      </c>
      <c r="DO206" s="165">
        <f t="shared" si="385"/>
        <v>0</v>
      </c>
      <c r="DP206" s="432"/>
      <c r="DQ206" s="432"/>
      <c r="DR206" s="384"/>
      <c r="DS206" s="384"/>
      <c r="DT206" s="384"/>
      <c r="DU206" s="384"/>
      <c r="DV206" s="384"/>
      <c r="DW206" s="384"/>
      <c r="DX206" s="384"/>
      <c r="DY206" s="384"/>
      <c r="EA206" s="165">
        <f t="shared" si="349"/>
        <v>0</v>
      </c>
      <c r="EB206" s="165">
        <f t="shared" si="350"/>
        <v>0</v>
      </c>
      <c r="EC206" s="165">
        <f t="shared" ref="EC206:ED206" si="386">+AC28</f>
        <v>0</v>
      </c>
      <c r="ED206" s="165">
        <f t="shared" si="386"/>
        <v>0</v>
      </c>
    </row>
    <row r="207" spans="105:134" s="68" customFormat="1" ht="16.5" customHeight="1" x14ac:dyDescent="0.2">
      <c r="DA207" s="432"/>
      <c r="DB207" s="432"/>
      <c r="DC207" s="384"/>
      <c r="DD207" s="384"/>
      <c r="DE207" s="384"/>
      <c r="DF207" s="384"/>
      <c r="DG207" s="384"/>
      <c r="DH207" s="384"/>
      <c r="DI207" s="384"/>
      <c r="DJ207" s="384"/>
      <c r="DL207" s="165">
        <f>T29</f>
        <v>0</v>
      </c>
      <c r="DM207" s="165">
        <f t="shared" si="380"/>
        <v>0</v>
      </c>
      <c r="DN207" s="165">
        <f t="shared" ref="DN207:DO207" si="387">+V29</f>
        <v>0</v>
      </c>
      <c r="DO207" s="165">
        <f t="shared" si="387"/>
        <v>0</v>
      </c>
      <c r="DP207" s="432"/>
      <c r="DQ207" s="432"/>
      <c r="DR207" s="384"/>
      <c r="DS207" s="384"/>
      <c r="DT207" s="384"/>
      <c r="DU207" s="384"/>
      <c r="DV207" s="384"/>
      <c r="DW207" s="384"/>
      <c r="DX207" s="384"/>
      <c r="DY207" s="384"/>
      <c r="DZ207" s="165">
        <f t="shared" ref="DZ207" si="388">+AA29</f>
        <v>0</v>
      </c>
      <c r="EA207" s="165">
        <f t="shared" ref="EA207" si="389">IF(AB29=1,1,IF(AB29=2,1,0))</f>
        <v>0</v>
      </c>
      <c r="EB207" s="165">
        <f t="shared" si="350"/>
        <v>0</v>
      </c>
      <c r="EC207" s="165">
        <f t="shared" ref="EC207:ED207" si="390">+AC29</f>
        <v>0</v>
      </c>
      <c r="ED207" s="165">
        <f t="shared" si="390"/>
        <v>0</v>
      </c>
    </row>
    <row r="208" spans="105:134" s="68" customFormat="1" ht="3.75" customHeight="1" x14ac:dyDescent="0.2">
      <c r="DL208" s="165"/>
    </row>
    <row r="209" spans="2:134" s="68" customFormat="1" ht="25.5" customHeight="1" x14ac:dyDescent="0.2">
      <c r="DA209" s="384"/>
      <c r="DB209" s="384"/>
      <c r="DC209" s="384"/>
      <c r="DD209" s="384"/>
      <c r="DE209" s="384"/>
      <c r="DF209" s="384"/>
      <c r="DG209" s="384"/>
      <c r="DH209" s="384"/>
      <c r="DI209" s="384"/>
      <c r="DJ209" s="384"/>
      <c r="DK209" s="384"/>
      <c r="DL209" s="384"/>
      <c r="DM209" s="384"/>
      <c r="DN209" s="384"/>
      <c r="DO209" s="384"/>
      <c r="DP209" s="384"/>
      <c r="DQ209" s="384"/>
      <c r="DR209" s="384"/>
      <c r="DS209" s="384"/>
      <c r="DT209" s="384"/>
      <c r="DU209" s="384"/>
      <c r="DV209" s="384"/>
      <c r="DW209" s="384"/>
      <c r="DX209" s="384"/>
      <c r="DY209" s="384"/>
      <c r="DZ209" s="384"/>
      <c r="EA209" s="384"/>
      <c r="EB209" s="384"/>
      <c r="EC209" s="384"/>
      <c r="ED209" s="384"/>
    </row>
    <row r="210" spans="2:134" s="68" customFormat="1" ht="17.25" customHeight="1" x14ac:dyDescent="0.2">
      <c r="DA210" s="68" t="s">
        <v>44</v>
      </c>
    </row>
    <row r="211" spans="2:134" s="68" customFormat="1" ht="15" customHeight="1" x14ac:dyDescent="0.2">
      <c r="DA211" s="431">
        <f>+B160</f>
        <v>0</v>
      </c>
      <c r="DB211" s="431"/>
      <c r="DC211" s="431"/>
      <c r="DD211" s="431"/>
      <c r="DE211" s="431"/>
      <c r="DF211" s="431"/>
      <c r="DG211" s="431"/>
      <c r="DH211" s="431"/>
      <c r="DI211" s="431"/>
      <c r="DJ211" s="431"/>
      <c r="DK211" s="431"/>
      <c r="DL211" s="431"/>
      <c r="DM211" s="431"/>
      <c r="DN211" s="431"/>
      <c r="DO211" s="431"/>
      <c r="DP211" s="431"/>
      <c r="DQ211" s="431"/>
      <c r="DR211" s="431"/>
      <c r="DS211" s="431"/>
      <c r="DT211" s="431"/>
      <c r="DU211" s="431"/>
      <c r="DV211" s="431"/>
      <c r="DW211" s="431"/>
      <c r="DX211" s="431"/>
      <c r="DY211" s="431"/>
      <c r="DZ211" s="431"/>
      <c r="EA211" s="431"/>
      <c r="EB211" s="431"/>
      <c r="EC211" s="431"/>
      <c r="ED211" s="431"/>
    </row>
    <row r="212" spans="2:134" s="68" customFormat="1" ht="15" customHeight="1" x14ac:dyDescent="0.2">
      <c r="DA212" s="431">
        <f>+B161</f>
        <v>0</v>
      </c>
      <c r="DB212" s="431"/>
      <c r="DC212" s="431"/>
      <c r="DD212" s="431"/>
      <c r="DE212" s="431"/>
      <c r="DF212" s="431"/>
      <c r="DG212" s="431"/>
      <c r="DH212" s="431"/>
      <c r="DI212" s="431"/>
      <c r="DJ212" s="431"/>
      <c r="DK212" s="431"/>
      <c r="DL212" s="431"/>
      <c r="DM212" s="431"/>
      <c r="DN212" s="431"/>
      <c r="DO212" s="431"/>
      <c r="DP212" s="431"/>
      <c r="DQ212" s="431"/>
      <c r="DR212" s="431"/>
      <c r="DS212" s="431"/>
      <c r="DT212" s="431"/>
      <c r="DU212" s="431"/>
      <c r="DV212" s="431"/>
      <c r="DW212" s="431"/>
      <c r="DX212" s="431"/>
      <c r="DY212" s="431"/>
      <c r="DZ212" s="431"/>
      <c r="EA212" s="431"/>
      <c r="EB212" s="431"/>
      <c r="EC212" s="431"/>
      <c r="ED212" s="431"/>
    </row>
    <row r="213" spans="2:134" s="68" customFormat="1" ht="3.75" customHeight="1" x14ac:dyDescent="0.2"/>
    <row r="214" spans="2:134" s="68" customFormat="1" ht="24.75" customHeight="1" x14ac:dyDescent="0.2">
      <c r="DF214" s="427" t="str">
        <f>試合情報とｻｲﾝ用①印刷!E8</f>
        <v>南 中川</v>
      </c>
      <c r="DG214" s="427"/>
      <c r="DH214" s="427"/>
      <c r="DI214" s="427"/>
      <c r="DJ214" s="427"/>
      <c r="DK214" s="427"/>
      <c r="DL214" s="427" t="str">
        <f>試合情報とｻｲﾝ用①印刷!E9</f>
        <v>南 岩国</v>
      </c>
      <c r="DM214" s="427"/>
      <c r="DN214" s="427"/>
      <c r="DO214" s="427"/>
      <c r="DP214" s="427"/>
      <c r="DQ214" s="427"/>
      <c r="DS214" s="384"/>
      <c r="DT214" s="384"/>
      <c r="DU214" s="384"/>
      <c r="DV214" s="384"/>
      <c r="DW214" s="384"/>
      <c r="DX214" s="384"/>
      <c r="DY214" s="384"/>
      <c r="DZ214" s="384"/>
      <c r="EA214" s="384"/>
      <c r="EB214" s="384"/>
      <c r="EC214" s="384"/>
      <c r="ED214" s="384"/>
    </row>
    <row r="215" spans="2:134" s="68" customFormat="1" ht="3.75" customHeight="1" x14ac:dyDescent="0.2"/>
    <row r="216" spans="2:134" s="68" customFormat="1" ht="24.75" customHeight="1" x14ac:dyDescent="0.2">
      <c r="DF216" s="427" t="str">
        <f>試合情報とｻｲﾝ用①印刷!E10</f>
        <v>東 新川</v>
      </c>
      <c r="DG216" s="427"/>
      <c r="DH216" s="427"/>
      <c r="DI216" s="427"/>
      <c r="DJ216" s="427"/>
      <c r="DK216" s="427"/>
      <c r="DL216" s="427" t="str">
        <f>試合情報とｻｲﾝ用①印刷!E11</f>
        <v>東 萩</v>
      </c>
      <c r="DM216" s="427"/>
      <c r="DN216" s="427"/>
      <c r="DO216" s="427"/>
      <c r="DP216" s="427"/>
      <c r="DQ216" s="427"/>
      <c r="DS216" s="384"/>
      <c r="DT216" s="384"/>
      <c r="DU216" s="384"/>
      <c r="DV216" s="384"/>
      <c r="DW216" s="384"/>
      <c r="DX216" s="384"/>
      <c r="DY216" s="384"/>
      <c r="DZ216" s="384"/>
      <c r="EA216" s="384"/>
      <c r="EB216" s="384"/>
      <c r="EC216" s="384"/>
      <c r="ED216" s="384"/>
    </row>
    <row r="217" spans="2:134" s="68" customFormat="1" ht="3.75" customHeight="1" x14ac:dyDescent="0.2"/>
    <row r="218" spans="2:134" s="68" customFormat="1" ht="24.75" customHeight="1" x14ac:dyDescent="0.2">
      <c r="DF218" s="427" t="str">
        <f>試合情報とｻｲﾝ用①印刷!E12</f>
        <v>西 岩国</v>
      </c>
      <c r="DG218" s="427"/>
      <c r="DH218" s="427"/>
      <c r="DI218" s="427"/>
      <c r="DJ218" s="427"/>
      <c r="DK218" s="427"/>
      <c r="DL218" s="427">
        <f>試合情報とｻｲﾝ用①印刷!E13</f>
        <v>0</v>
      </c>
      <c r="DM218" s="427"/>
      <c r="DN218" s="427"/>
      <c r="DO218" s="427"/>
      <c r="DP218" s="427"/>
      <c r="DQ218" s="427"/>
      <c r="DS218" s="384"/>
      <c r="DT218" s="384"/>
      <c r="DU218" s="384"/>
      <c r="DV218" s="384"/>
      <c r="DW218" s="384"/>
      <c r="DX218" s="384"/>
      <c r="DY218" s="384"/>
      <c r="DZ218" s="384"/>
      <c r="EA218" s="384"/>
      <c r="EB218" s="384"/>
      <c r="EC218" s="384"/>
      <c r="ED218" s="384"/>
    </row>
    <row r="219" spans="2:134" s="68" customFormat="1" ht="9" customHeight="1" x14ac:dyDescent="0.2"/>
    <row r="220" spans="2:134" s="68" customFormat="1" ht="17.25" customHeight="1" x14ac:dyDescent="0.2">
      <c r="DA220" s="341"/>
      <c r="DB220" s="341"/>
      <c r="DC220" s="341"/>
      <c r="DD220" s="341"/>
      <c r="DE220" s="341"/>
      <c r="DF220" s="341"/>
      <c r="DG220" s="341"/>
      <c r="DH220" s="341"/>
      <c r="DI220" s="341"/>
      <c r="DJ220" s="341"/>
      <c r="DK220" s="341"/>
      <c r="DL220" s="341"/>
      <c r="DM220" s="341"/>
      <c r="DN220" s="341"/>
      <c r="DO220" s="341"/>
      <c r="DP220" s="341"/>
      <c r="DQ220" s="341"/>
      <c r="DR220" s="341"/>
      <c r="DS220" s="341"/>
      <c r="DT220" s="341"/>
      <c r="DU220" s="341"/>
      <c r="DV220" s="341"/>
      <c r="DW220" s="341"/>
      <c r="DX220" s="341"/>
      <c r="DY220" s="341"/>
      <c r="DZ220" s="341"/>
    </row>
    <row r="221" spans="2:134" s="68" customFormat="1" ht="3.75" customHeight="1" x14ac:dyDescent="0.2"/>
    <row r="222" spans="2:134" s="68" customFormat="1" ht="17.25" customHeight="1" x14ac:dyDescent="0.2"/>
    <row r="223" spans="2:134" ht="15" customHeight="1" x14ac:dyDescent="0.2"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  <c r="AB223" s="8"/>
      <c r="AC223" s="8"/>
      <c r="AD223" s="8"/>
      <c r="AE223" s="8"/>
      <c r="AF223" s="8"/>
      <c r="AG223" s="8"/>
      <c r="AH223" s="8"/>
      <c r="AI223" s="8"/>
      <c r="AJ223" s="8"/>
      <c r="AK223" s="8"/>
      <c r="AL223" s="8"/>
      <c r="AM223" s="8"/>
      <c r="AN223" s="8"/>
      <c r="AO223" s="8"/>
      <c r="AP223" s="8"/>
      <c r="AQ223" s="8"/>
      <c r="AR223" s="8"/>
      <c r="AS223" s="8"/>
      <c r="AT223" s="8"/>
      <c r="AU223" s="8"/>
      <c r="AV223" s="8"/>
      <c r="AW223" s="8"/>
      <c r="AX223" s="8"/>
      <c r="AY223" s="8"/>
      <c r="AZ223" s="8"/>
      <c r="BA223" s="8"/>
      <c r="BB223" s="8"/>
      <c r="BC223" s="8"/>
      <c r="BD223" s="8"/>
      <c r="BE223" s="8"/>
      <c r="BF223" s="8"/>
      <c r="BG223" s="8"/>
      <c r="BH223" s="8"/>
      <c r="BI223" s="8"/>
      <c r="BJ223" s="8"/>
      <c r="BK223" s="8"/>
      <c r="BL223" s="8"/>
      <c r="BM223" s="8"/>
      <c r="BN223" s="8"/>
      <c r="BO223" s="8"/>
      <c r="BP223" s="8"/>
      <c r="BQ223" s="8"/>
      <c r="BR223" s="8"/>
      <c r="BS223" s="8"/>
      <c r="BT223" s="8"/>
      <c r="BU223" s="8"/>
      <c r="BW223"/>
      <c r="CB223" s="2"/>
      <c r="CD223" s="2"/>
      <c r="CE223" s="2"/>
      <c r="CF223" s="2"/>
      <c r="CG223" s="2"/>
      <c r="CH223" s="2"/>
      <c r="CI223" s="2"/>
      <c r="CJ223" s="2"/>
      <c r="CK223" s="2"/>
      <c r="CT223" s="68"/>
      <c r="CU223" s="68"/>
      <c r="CV223" s="68"/>
    </row>
    <row r="224" spans="2:134" ht="15" customHeight="1" x14ac:dyDescent="0.2"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  <c r="AA224" s="8"/>
      <c r="AB224" s="8"/>
      <c r="AC224" s="8"/>
      <c r="AD224" s="8"/>
      <c r="AE224" s="8"/>
      <c r="AF224" s="8"/>
      <c r="AG224" s="8"/>
      <c r="AH224" s="8"/>
      <c r="AI224" s="8"/>
      <c r="AJ224" s="8"/>
      <c r="AK224" s="8"/>
      <c r="AL224" s="8"/>
      <c r="AM224" s="8"/>
      <c r="AN224" s="8"/>
      <c r="AO224" s="8"/>
      <c r="AP224" s="8"/>
      <c r="AQ224" s="8"/>
      <c r="AR224" s="8"/>
      <c r="AS224" s="8"/>
      <c r="AT224" s="8"/>
      <c r="AU224" s="8"/>
      <c r="AV224" s="8"/>
      <c r="AW224" s="8"/>
      <c r="AX224" s="8"/>
      <c r="AY224" s="8"/>
      <c r="AZ224" s="8"/>
      <c r="BA224" s="8"/>
      <c r="BB224" s="8"/>
      <c r="BC224" s="8"/>
      <c r="BD224" s="8"/>
      <c r="BE224" s="8"/>
      <c r="BF224" s="8"/>
      <c r="BG224" s="8"/>
      <c r="BH224" s="8"/>
      <c r="BI224" s="8"/>
      <c r="BJ224" s="8"/>
      <c r="BK224" s="8"/>
      <c r="BL224" s="8"/>
      <c r="BM224" s="8"/>
      <c r="BN224" s="8"/>
      <c r="BO224" s="8"/>
      <c r="BP224" s="8"/>
      <c r="BQ224" s="8"/>
      <c r="BR224" s="8"/>
      <c r="BS224" s="8"/>
      <c r="BT224" s="8"/>
      <c r="BU224" s="8"/>
      <c r="BW224"/>
      <c r="CB224" s="2"/>
      <c r="CD224" s="2"/>
      <c r="CE224" s="2"/>
      <c r="CF224" s="2"/>
      <c r="CG224" s="2"/>
      <c r="CH224" s="2"/>
      <c r="CI224" s="2"/>
      <c r="CJ224" s="2"/>
      <c r="CK224" s="2"/>
    </row>
    <row r="225" spans="2:89" ht="15" customHeight="1" x14ac:dyDescent="0.2"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  <c r="AA225" s="8"/>
      <c r="AB225" s="8"/>
      <c r="AC225" s="8"/>
      <c r="AD225" s="8"/>
      <c r="AE225" s="8"/>
      <c r="AF225" s="8"/>
      <c r="AG225" s="8"/>
      <c r="AH225" s="8"/>
      <c r="AI225" s="8"/>
      <c r="AJ225" s="8"/>
      <c r="AK225" s="8"/>
      <c r="AL225" s="8"/>
      <c r="AM225" s="8"/>
      <c r="AN225" s="8"/>
      <c r="AO225" s="8"/>
      <c r="AP225" s="8"/>
      <c r="AQ225" s="8"/>
      <c r="AR225" s="8"/>
      <c r="AS225" s="8"/>
      <c r="AT225" s="8"/>
      <c r="AU225" s="8"/>
      <c r="AV225" s="8"/>
      <c r="AW225" s="8"/>
      <c r="AX225" s="8"/>
      <c r="AY225" s="8"/>
      <c r="AZ225" s="8"/>
      <c r="BA225" s="8"/>
      <c r="BB225" s="8"/>
      <c r="BC225" s="8"/>
      <c r="BD225" s="8"/>
      <c r="BE225" s="8"/>
      <c r="BF225" s="8"/>
      <c r="BG225" s="8"/>
      <c r="BH225" s="8"/>
      <c r="BI225" s="8"/>
      <c r="BJ225" s="8"/>
      <c r="BK225" s="8"/>
      <c r="BL225" s="8"/>
      <c r="BM225" s="8"/>
      <c r="BN225" s="8"/>
      <c r="BO225" s="8"/>
      <c r="BP225" s="8"/>
      <c r="BQ225" s="8"/>
      <c r="BR225" s="8"/>
      <c r="BS225" s="8"/>
      <c r="BT225" s="8"/>
      <c r="BU225" s="8"/>
      <c r="BW225"/>
      <c r="CB225" s="2"/>
      <c r="CD225" s="2"/>
      <c r="CE225" s="2"/>
      <c r="CF225" s="2"/>
      <c r="CG225" s="2"/>
      <c r="CH225" s="2"/>
      <c r="CI225" s="2"/>
      <c r="CJ225" s="2"/>
      <c r="CK225" s="2"/>
    </row>
    <row r="226" spans="2:89" ht="15" customHeight="1" x14ac:dyDescent="0.2"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  <c r="AA226" s="8"/>
      <c r="AB226" s="8"/>
      <c r="AC226" s="8"/>
      <c r="AD226" s="8"/>
      <c r="AE226" s="8"/>
      <c r="AF226" s="8"/>
      <c r="AG226" s="8"/>
      <c r="AH226" s="8"/>
      <c r="AI226" s="8"/>
      <c r="AJ226" s="8"/>
      <c r="AK226" s="8"/>
      <c r="AL226" s="8"/>
      <c r="AM226" s="8"/>
      <c r="AN226" s="8"/>
      <c r="AO226" s="8"/>
      <c r="AP226" s="8"/>
      <c r="AQ226" s="8"/>
      <c r="AR226" s="8"/>
      <c r="AS226" s="8"/>
      <c r="AT226" s="8"/>
      <c r="AU226" s="8"/>
      <c r="AV226" s="8"/>
      <c r="AW226" s="8"/>
      <c r="AX226" s="8"/>
      <c r="AY226" s="8"/>
      <c r="AZ226" s="8"/>
      <c r="BA226" s="8"/>
      <c r="BB226" s="8"/>
      <c r="BC226" s="8"/>
      <c r="BD226" s="8"/>
      <c r="BE226" s="8"/>
      <c r="BF226" s="8"/>
      <c r="BG226" s="8"/>
      <c r="BH226" s="8"/>
      <c r="BI226" s="8"/>
      <c r="BJ226" s="8"/>
      <c r="BK226" s="8"/>
      <c r="BL226" s="8"/>
      <c r="BM226" s="8"/>
      <c r="BN226" s="8"/>
      <c r="BO226" s="8"/>
      <c r="BP226" s="8"/>
      <c r="BQ226" s="8"/>
      <c r="BR226" s="8"/>
      <c r="BS226" s="8"/>
      <c r="BT226" s="8"/>
      <c r="BU226" s="8"/>
      <c r="BW226"/>
      <c r="CB226" s="2"/>
      <c r="CD226" s="2"/>
      <c r="CE226" s="2"/>
      <c r="CF226" s="2"/>
      <c r="CG226" s="2"/>
      <c r="CH226" s="2"/>
      <c r="CI226" s="2"/>
      <c r="CJ226" s="2"/>
      <c r="CK226" s="2"/>
    </row>
    <row r="227" spans="2:89" ht="15" customHeight="1" x14ac:dyDescent="0.2"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  <c r="AB227" s="8"/>
      <c r="AC227" s="8"/>
      <c r="AD227" s="8"/>
      <c r="AE227" s="8"/>
      <c r="AF227" s="8"/>
      <c r="AG227" s="8"/>
      <c r="AH227" s="8"/>
      <c r="AI227" s="8"/>
      <c r="AJ227" s="8"/>
      <c r="AK227" s="8"/>
      <c r="AL227" s="8"/>
      <c r="AM227" s="8"/>
      <c r="AN227" s="8"/>
      <c r="AO227" s="8"/>
      <c r="AP227" s="8"/>
      <c r="AQ227" s="8"/>
      <c r="AR227" s="8"/>
      <c r="AS227" s="8"/>
      <c r="AT227" s="8"/>
      <c r="AU227" s="8"/>
      <c r="AV227" s="8"/>
      <c r="AW227" s="8"/>
      <c r="AX227" s="8"/>
      <c r="AY227" s="8"/>
      <c r="AZ227" s="8"/>
      <c r="BA227" s="8"/>
      <c r="BB227" s="8"/>
      <c r="BC227" s="8"/>
      <c r="BD227" s="8"/>
      <c r="BE227" s="8"/>
      <c r="BF227" s="8"/>
      <c r="BG227" s="8"/>
      <c r="BH227" s="8"/>
      <c r="BI227" s="8"/>
      <c r="BJ227" s="8"/>
      <c r="BK227" s="8"/>
      <c r="BL227" s="8"/>
      <c r="BM227" s="8"/>
      <c r="BN227" s="8"/>
      <c r="BO227" s="8"/>
      <c r="BP227" s="8"/>
      <c r="BQ227" s="8"/>
      <c r="BR227" s="8"/>
      <c r="BS227" s="8"/>
      <c r="BT227" s="8"/>
      <c r="BU227" s="8"/>
      <c r="BW227"/>
      <c r="CB227" s="2"/>
      <c r="CD227" s="2"/>
      <c r="CE227" s="2"/>
      <c r="CF227" s="2"/>
      <c r="CG227" s="2"/>
      <c r="CH227" s="2"/>
      <c r="CI227" s="2"/>
      <c r="CJ227" s="2"/>
      <c r="CK227" s="2"/>
    </row>
    <row r="228" spans="2:89" ht="15" customHeight="1" x14ac:dyDescent="0.2"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  <c r="AA228" s="8"/>
      <c r="AB228" s="8"/>
      <c r="AC228" s="8"/>
      <c r="AD228" s="8"/>
      <c r="AE228" s="8"/>
      <c r="AF228" s="8"/>
      <c r="AG228" s="8"/>
      <c r="AH228" s="8"/>
      <c r="AI228" s="8"/>
      <c r="AJ228" s="8"/>
      <c r="AK228" s="8"/>
      <c r="AL228" s="8"/>
      <c r="AM228" s="8"/>
      <c r="AN228" s="8"/>
      <c r="AO228" s="8"/>
      <c r="AP228" s="8"/>
      <c r="AQ228" s="8"/>
      <c r="AR228" s="8"/>
      <c r="AS228" s="8"/>
      <c r="AT228" s="8"/>
      <c r="AU228" s="8"/>
      <c r="AV228" s="8"/>
      <c r="AW228" s="8"/>
      <c r="AX228" s="8"/>
      <c r="AY228" s="8"/>
      <c r="AZ228" s="8"/>
      <c r="BA228" s="8"/>
      <c r="BB228" s="8"/>
      <c r="BC228" s="8"/>
      <c r="BD228" s="8"/>
      <c r="BE228" s="8"/>
      <c r="BF228" s="8"/>
      <c r="BG228" s="8"/>
      <c r="BH228" s="8"/>
      <c r="BI228" s="8"/>
      <c r="BJ228" s="8"/>
      <c r="BK228" s="8"/>
      <c r="BL228" s="8"/>
      <c r="BM228" s="8"/>
      <c r="BN228" s="8"/>
      <c r="BO228" s="8"/>
      <c r="BP228" s="8"/>
      <c r="BQ228" s="8"/>
      <c r="BR228" s="8"/>
      <c r="BS228" s="8"/>
      <c r="BT228" s="8"/>
      <c r="BU228" s="8"/>
      <c r="BW228"/>
      <c r="CB228" s="2"/>
      <c r="CD228" s="2"/>
      <c r="CE228" s="2"/>
      <c r="CF228" s="2"/>
      <c r="CG228" s="2"/>
      <c r="CH228" s="2"/>
      <c r="CI228" s="2"/>
      <c r="CJ228" s="2"/>
      <c r="CK228" s="2"/>
    </row>
    <row r="229" spans="2:89" ht="15" customHeight="1" x14ac:dyDescent="0.2"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  <c r="AB229" s="8"/>
      <c r="AC229" s="8"/>
      <c r="AD229" s="8"/>
      <c r="AE229" s="8"/>
      <c r="AF229" s="8"/>
      <c r="AG229" s="8"/>
      <c r="AH229" s="8"/>
      <c r="AI229" s="8"/>
      <c r="AJ229" s="8"/>
      <c r="AK229" s="8"/>
      <c r="AL229" s="8"/>
      <c r="AM229" s="8"/>
      <c r="AN229" s="8"/>
      <c r="AO229" s="8"/>
      <c r="AP229" s="8"/>
      <c r="AQ229" s="8"/>
      <c r="AR229" s="8"/>
      <c r="AS229" s="8"/>
      <c r="AT229" s="8"/>
      <c r="AU229" s="8"/>
      <c r="AV229" s="8"/>
      <c r="AW229" s="8"/>
      <c r="AX229" s="8"/>
      <c r="AY229" s="8"/>
      <c r="AZ229" s="8"/>
      <c r="BA229" s="8"/>
      <c r="BB229" s="8"/>
      <c r="BC229" s="8"/>
      <c r="BD229" s="8"/>
      <c r="BE229" s="8"/>
      <c r="BF229" s="8"/>
      <c r="BG229" s="8"/>
      <c r="BH229" s="8"/>
      <c r="BI229" s="8"/>
      <c r="BJ229" s="8"/>
      <c r="BK229" s="8"/>
      <c r="BL229" s="8"/>
      <c r="BM229" s="8"/>
      <c r="BN229" s="8"/>
      <c r="BO229" s="8"/>
      <c r="BP229" s="8"/>
      <c r="BQ229" s="8"/>
      <c r="BR229" s="8"/>
      <c r="BS229" s="8"/>
      <c r="BT229" s="8"/>
      <c r="BU229" s="8"/>
      <c r="BW229"/>
      <c r="CB229" s="2"/>
      <c r="CD229" s="2"/>
      <c r="CE229" s="2"/>
      <c r="CF229" s="2"/>
      <c r="CG229" s="2"/>
      <c r="CH229" s="2"/>
      <c r="CI229" s="2"/>
      <c r="CJ229" s="2"/>
      <c r="CK229" s="2"/>
    </row>
    <row r="230" spans="2:89" ht="15" customHeight="1" x14ac:dyDescent="0.2"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  <c r="AA230" s="8"/>
      <c r="AB230" s="8"/>
      <c r="AC230" s="8"/>
      <c r="AD230" s="8"/>
      <c r="AE230" s="8"/>
      <c r="AF230" s="8"/>
      <c r="AG230" s="8"/>
      <c r="AH230" s="8"/>
      <c r="AI230" s="8"/>
      <c r="AJ230" s="8"/>
      <c r="AK230" s="8"/>
      <c r="AL230" s="8"/>
      <c r="AM230" s="8"/>
      <c r="AN230" s="8"/>
      <c r="AO230" s="8"/>
      <c r="AP230" s="8"/>
      <c r="AQ230" s="8"/>
      <c r="AR230" s="8"/>
      <c r="AS230" s="8"/>
      <c r="AT230" s="8"/>
      <c r="AU230" s="8"/>
      <c r="AV230" s="8"/>
      <c r="AW230" s="8"/>
      <c r="AX230" s="8"/>
      <c r="AY230" s="8"/>
      <c r="AZ230" s="8"/>
      <c r="BA230" s="8"/>
      <c r="BB230" s="8"/>
      <c r="BC230" s="8"/>
      <c r="BD230" s="8"/>
      <c r="BE230" s="8"/>
      <c r="BF230" s="8"/>
      <c r="BG230" s="8"/>
      <c r="BH230" s="8"/>
      <c r="BI230" s="8"/>
      <c r="BJ230" s="8"/>
      <c r="BK230" s="8"/>
      <c r="BL230" s="8"/>
      <c r="BM230" s="8"/>
      <c r="BN230" s="8"/>
      <c r="BO230" s="8"/>
      <c r="BP230" s="8"/>
      <c r="BQ230" s="8"/>
      <c r="BR230" s="8"/>
      <c r="BS230" s="8"/>
      <c r="BT230" s="8"/>
      <c r="BU230" s="8"/>
      <c r="BW230"/>
      <c r="CB230" s="2"/>
      <c r="CD230" s="2"/>
      <c r="CE230" s="2"/>
      <c r="CF230" s="2"/>
      <c r="CG230" s="2"/>
      <c r="CH230" s="2"/>
      <c r="CI230" s="2"/>
      <c r="CJ230" s="2"/>
      <c r="CK230" s="2"/>
    </row>
    <row r="231" spans="2:89" ht="15" customHeight="1" x14ac:dyDescent="0.2"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  <c r="AA231" s="8"/>
      <c r="AB231" s="8"/>
      <c r="AC231" s="8"/>
      <c r="AD231" s="8"/>
      <c r="AE231" s="8"/>
      <c r="AF231" s="8"/>
      <c r="AG231" s="8"/>
      <c r="AH231" s="8"/>
      <c r="AI231" s="8"/>
      <c r="AJ231" s="8"/>
      <c r="AK231" s="8"/>
      <c r="AL231" s="8"/>
      <c r="AM231" s="8"/>
      <c r="AN231" s="8"/>
      <c r="AO231" s="8"/>
      <c r="AP231" s="8"/>
      <c r="AQ231" s="8"/>
      <c r="AR231" s="8"/>
      <c r="AS231" s="8"/>
      <c r="AT231" s="8"/>
      <c r="AU231" s="8"/>
      <c r="AV231" s="8"/>
      <c r="AW231" s="8"/>
      <c r="AX231" s="8"/>
      <c r="AY231" s="8"/>
      <c r="AZ231" s="8"/>
      <c r="BA231" s="8"/>
      <c r="BB231" s="8"/>
      <c r="BC231" s="8"/>
      <c r="BD231" s="8"/>
      <c r="BE231" s="8"/>
      <c r="BF231" s="8"/>
      <c r="BG231" s="8"/>
      <c r="BH231" s="8"/>
      <c r="BI231" s="8"/>
      <c r="BJ231" s="8"/>
      <c r="BK231" s="8"/>
      <c r="BL231" s="8"/>
      <c r="BM231" s="8"/>
      <c r="BN231" s="8"/>
      <c r="BO231" s="8"/>
      <c r="BP231" s="8"/>
      <c r="BQ231" s="8"/>
      <c r="BR231" s="8"/>
      <c r="BS231" s="8"/>
      <c r="BT231" s="8"/>
      <c r="BU231" s="8"/>
      <c r="BW231"/>
      <c r="CB231" s="2"/>
      <c r="CD231" s="2"/>
      <c r="CE231" s="2"/>
      <c r="CF231" s="2"/>
      <c r="CG231" s="2"/>
      <c r="CH231" s="2"/>
      <c r="CI231" s="2"/>
      <c r="CJ231" s="2"/>
      <c r="CK231" s="2"/>
    </row>
    <row r="232" spans="2:89" ht="15" customHeight="1" x14ac:dyDescent="0.2"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  <c r="AA232" s="8"/>
      <c r="AB232" s="8"/>
      <c r="AC232" s="8"/>
      <c r="AD232" s="8"/>
      <c r="AE232" s="8"/>
      <c r="AF232" s="8"/>
      <c r="AG232" s="8"/>
      <c r="AH232" s="8"/>
      <c r="AI232" s="8"/>
      <c r="AJ232" s="8"/>
      <c r="AK232" s="8"/>
      <c r="AL232" s="8"/>
      <c r="AM232" s="8"/>
      <c r="AN232" s="8"/>
      <c r="AO232" s="8"/>
      <c r="AP232" s="8"/>
      <c r="AQ232" s="8"/>
      <c r="AR232" s="8"/>
      <c r="AS232" s="8"/>
      <c r="AT232" s="8"/>
      <c r="AU232" s="8"/>
      <c r="AV232" s="8"/>
      <c r="AW232" s="8"/>
      <c r="AX232" s="8"/>
      <c r="AY232" s="8"/>
      <c r="AZ232" s="8"/>
      <c r="BA232" s="8"/>
      <c r="BB232" s="8"/>
      <c r="BC232" s="8"/>
      <c r="BD232" s="8"/>
      <c r="BE232" s="8"/>
      <c r="BF232" s="8"/>
      <c r="BG232" s="8"/>
      <c r="BH232" s="8"/>
      <c r="BI232" s="8"/>
      <c r="BJ232" s="8"/>
      <c r="BK232" s="8"/>
      <c r="BL232" s="8"/>
      <c r="BM232" s="8"/>
      <c r="BN232" s="8"/>
      <c r="BO232" s="8"/>
      <c r="BP232" s="8"/>
      <c r="BQ232" s="8"/>
      <c r="BR232" s="8"/>
      <c r="BS232" s="8"/>
      <c r="BT232" s="8"/>
      <c r="BU232" s="8"/>
      <c r="BW232"/>
      <c r="CB232" s="2"/>
      <c r="CD232" s="2"/>
      <c r="CE232" s="2"/>
      <c r="CF232" s="2"/>
      <c r="CG232" s="2"/>
      <c r="CH232" s="2"/>
      <c r="CI232" s="2"/>
      <c r="CJ232" s="2"/>
      <c r="CK232" s="2"/>
    </row>
    <row r="233" spans="2:89" ht="15" customHeight="1" x14ac:dyDescent="0.2"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  <c r="AA233" s="8"/>
      <c r="AB233" s="8"/>
      <c r="AC233" s="8"/>
      <c r="AD233" s="8"/>
      <c r="AE233" s="8"/>
      <c r="AF233" s="8"/>
      <c r="AG233" s="8"/>
      <c r="AH233" s="8"/>
      <c r="AI233" s="8"/>
      <c r="AJ233" s="8"/>
      <c r="AK233" s="8"/>
      <c r="AL233" s="8"/>
      <c r="AM233" s="8"/>
      <c r="AN233" s="8"/>
      <c r="AO233" s="8"/>
      <c r="AP233" s="8"/>
      <c r="AQ233" s="8"/>
      <c r="AR233" s="8"/>
      <c r="AS233" s="8"/>
      <c r="AT233" s="8"/>
      <c r="AU233" s="8"/>
      <c r="AV233" s="8"/>
      <c r="AW233" s="8"/>
      <c r="AX233" s="8"/>
      <c r="AY233" s="8"/>
      <c r="AZ233" s="8"/>
      <c r="BA233" s="8"/>
      <c r="BB233" s="8"/>
      <c r="BC233" s="8"/>
      <c r="BD233" s="8"/>
      <c r="BE233" s="8"/>
      <c r="BF233" s="8"/>
      <c r="BG233" s="8"/>
      <c r="BH233" s="8"/>
      <c r="BI233" s="8"/>
      <c r="BJ233" s="8"/>
      <c r="BK233" s="8"/>
      <c r="BL233" s="8"/>
      <c r="BM233" s="8"/>
      <c r="BN233" s="8"/>
      <c r="BO233" s="8"/>
      <c r="BP233" s="8"/>
      <c r="BQ233" s="8"/>
      <c r="BR233" s="8"/>
      <c r="BS233" s="8"/>
      <c r="BT233" s="8"/>
      <c r="BU233" s="8"/>
      <c r="BW233"/>
      <c r="CB233" s="2"/>
      <c r="CD233" s="2"/>
      <c r="CE233" s="2"/>
      <c r="CF233" s="2"/>
      <c r="CG233" s="2"/>
      <c r="CH233" s="2"/>
      <c r="CI233" s="2"/>
      <c r="CJ233" s="2"/>
      <c r="CK233" s="2"/>
    </row>
    <row r="234" spans="2:89" ht="15" customHeight="1" x14ac:dyDescent="0.2"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  <c r="AA234" s="8"/>
      <c r="AB234" s="8"/>
      <c r="AC234" s="8"/>
      <c r="AD234" s="8"/>
      <c r="AE234" s="8"/>
      <c r="AF234" s="8"/>
      <c r="AG234" s="8"/>
      <c r="AH234" s="8"/>
      <c r="AI234" s="8"/>
      <c r="AJ234" s="8"/>
      <c r="AK234" s="8"/>
      <c r="AL234" s="8"/>
      <c r="AM234" s="8"/>
      <c r="AN234" s="8"/>
      <c r="AO234" s="8"/>
      <c r="AP234" s="8"/>
      <c r="AQ234" s="8"/>
      <c r="AR234" s="8"/>
      <c r="AS234" s="8"/>
      <c r="AT234" s="8"/>
      <c r="AU234" s="8"/>
      <c r="AV234" s="8"/>
      <c r="AW234" s="8"/>
      <c r="AX234" s="8"/>
      <c r="AY234" s="8"/>
      <c r="AZ234" s="8"/>
      <c r="BA234" s="8"/>
      <c r="BB234" s="8"/>
      <c r="BC234" s="8"/>
      <c r="BD234" s="8"/>
      <c r="BE234" s="8"/>
      <c r="BF234" s="8"/>
      <c r="BG234" s="8"/>
      <c r="BH234" s="8"/>
      <c r="BI234" s="8"/>
      <c r="BJ234" s="8"/>
      <c r="BK234" s="8"/>
      <c r="BL234" s="8"/>
      <c r="BM234" s="8"/>
      <c r="BN234" s="8"/>
      <c r="BO234" s="8"/>
      <c r="BP234" s="8"/>
      <c r="BQ234" s="8"/>
      <c r="BR234" s="8"/>
      <c r="BS234" s="8"/>
      <c r="BT234" s="8"/>
      <c r="BU234" s="8"/>
      <c r="BW234"/>
      <c r="CB234" s="2"/>
      <c r="CD234" s="2"/>
      <c r="CE234" s="2"/>
      <c r="CF234" s="2"/>
      <c r="CG234" s="2"/>
      <c r="CH234" s="2"/>
      <c r="CI234" s="2"/>
      <c r="CJ234" s="2"/>
      <c r="CK234" s="2"/>
    </row>
    <row r="235" spans="2:89" ht="15" customHeight="1" x14ac:dyDescent="0.2"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  <c r="AA235" s="8"/>
      <c r="AB235" s="8"/>
      <c r="AC235" s="8"/>
      <c r="AD235" s="8"/>
      <c r="AE235" s="8"/>
      <c r="AF235" s="8"/>
      <c r="AG235" s="8"/>
      <c r="AH235" s="8"/>
      <c r="AI235" s="8"/>
      <c r="AJ235" s="8"/>
      <c r="AK235" s="8"/>
      <c r="AL235" s="8"/>
      <c r="AM235" s="8"/>
      <c r="AN235" s="8"/>
      <c r="AO235" s="8"/>
      <c r="AP235" s="8"/>
      <c r="AQ235" s="8"/>
      <c r="AR235" s="8"/>
      <c r="AS235" s="8"/>
      <c r="AT235" s="8"/>
      <c r="AU235" s="8"/>
      <c r="AV235" s="8"/>
      <c r="AW235" s="8"/>
      <c r="AX235" s="8"/>
      <c r="AY235" s="8"/>
      <c r="AZ235" s="8"/>
      <c r="BA235" s="8"/>
      <c r="BB235" s="8"/>
      <c r="BC235" s="8"/>
      <c r="BD235" s="8"/>
      <c r="BE235" s="8"/>
      <c r="BF235" s="8"/>
      <c r="BG235" s="8"/>
      <c r="BH235" s="8"/>
      <c r="BI235" s="8"/>
      <c r="BJ235" s="8"/>
      <c r="BK235" s="8"/>
      <c r="BL235" s="8"/>
      <c r="BM235" s="8"/>
      <c r="BN235" s="8"/>
      <c r="BO235" s="8"/>
      <c r="BP235" s="8"/>
      <c r="BQ235" s="8"/>
      <c r="BR235" s="8"/>
      <c r="BS235" s="8"/>
      <c r="BT235" s="8"/>
      <c r="BU235" s="8"/>
      <c r="BW235"/>
      <c r="CB235" s="2"/>
      <c r="CD235" s="2"/>
      <c r="CE235" s="2"/>
      <c r="CF235" s="2"/>
      <c r="CG235" s="2"/>
      <c r="CH235" s="2"/>
      <c r="CI235" s="2"/>
      <c r="CJ235" s="2"/>
      <c r="CK235" s="2"/>
    </row>
    <row r="236" spans="2:89" ht="15" customHeight="1" x14ac:dyDescent="0.2"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  <c r="AA236" s="8"/>
      <c r="AB236" s="8"/>
      <c r="AC236" s="8"/>
      <c r="AD236" s="8"/>
      <c r="AE236" s="8"/>
      <c r="AF236" s="8"/>
      <c r="AG236" s="8"/>
      <c r="AH236" s="8"/>
      <c r="AI236" s="8"/>
      <c r="AJ236" s="8"/>
      <c r="AK236" s="8"/>
      <c r="AL236" s="8"/>
      <c r="AM236" s="8"/>
      <c r="AN236" s="8"/>
      <c r="AO236" s="8"/>
      <c r="AP236" s="8"/>
      <c r="AQ236" s="8"/>
      <c r="AR236" s="8"/>
      <c r="AS236" s="8"/>
      <c r="AT236" s="8"/>
      <c r="AU236" s="8"/>
      <c r="AV236" s="8"/>
      <c r="AW236" s="8"/>
      <c r="AX236" s="8"/>
      <c r="AY236" s="8"/>
      <c r="AZ236" s="8"/>
      <c r="BA236" s="8"/>
      <c r="BB236" s="8"/>
      <c r="BC236" s="8"/>
      <c r="BD236" s="8"/>
      <c r="BE236" s="8"/>
      <c r="BF236" s="8"/>
      <c r="BG236" s="8"/>
      <c r="BH236" s="8"/>
      <c r="BI236" s="8"/>
      <c r="BJ236" s="8"/>
      <c r="BK236" s="8"/>
      <c r="BL236" s="8"/>
      <c r="BM236" s="8"/>
      <c r="BN236" s="8"/>
      <c r="BO236" s="8"/>
      <c r="BP236" s="8"/>
      <c r="BQ236" s="8"/>
      <c r="BR236" s="8"/>
      <c r="BS236" s="8"/>
      <c r="BT236" s="8"/>
      <c r="BU236" s="8"/>
      <c r="BW236"/>
      <c r="CB236" s="2"/>
      <c r="CD236" s="2"/>
      <c r="CE236" s="2"/>
      <c r="CF236" s="2"/>
      <c r="CG236" s="2"/>
      <c r="CH236" s="2"/>
      <c r="CI236" s="2"/>
      <c r="CJ236" s="2"/>
      <c r="CK236" s="2"/>
    </row>
    <row r="237" spans="2:89" ht="15" customHeight="1" x14ac:dyDescent="0.2"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  <c r="AA237" s="8"/>
      <c r="AB237" s="8"/>
      <c r="AC237" s="8"/>
      <c r="AD237" s="8"/>
      <c r="AE237" s="8"/>
      <c r="AF237" s="8"/>
      <c r="AG237" s="8"/>
      <c r="AH237" s="8"/>
      <c r="AI237" s="8"/>
      <c r="AJ237" s="8"/>
      <c r="AK237" s="8"/>
      <c r="AL237" s="8"/>
      <c r="AM237" s="8"/>
      <c r="AN237" s="8"/>
      <c r="AO237" s="8"/>
      <c r="AP237" s="8"/>
      <c r="AQ237" s="8"/>
      <c r="AR237" s="8"/>
      <c r="AS237" s="8"/>
      <c r="AT237" s="8"/>
      <c r="AU237" s="8"/>
      <c r="AV237" s="8"/>
      <c r="AW237" s="8"/>
      <c r="AX237" s="8"/>
      <c r="AY237" s="8"/>
      <c r="AZ237" s="8"/>
      <c r="BA237" s="8"/>
      <c r="BB237" s="8"/>
      <c r="BC237" s="8"/>
      <c r="BD237" s="8"/>
      <c r="BE237" s="8"/>
      <c r="BF237" s="8"/>
      <c r="BG237" s="8"/>
      <c r="BH237" s="8"/>
      <c r="BI237" s="8"/>
      <c r="BJ237" s="8"/>
      <c r="BK237" s="8"/>
      <c r="BL237" s="8"/>
      <c r="BM237" s="8"/>
      <c r="BN237" s="8"/>
      <c r="BO237" s="8"/>
      <c r="BP237" s="8"/>
      <c r="BQ237" s="8"/>
      <c r="BR237" s="8"/>
      <c r="BS237" s="8"/>
      <c r="BT237" s="8"/>
      <c r="BU237" s="8"/>
      <c r="BW237"/>
      <c r="CB237" s="2"/>
      <c r="CD237" s="2"/>
      <c r="CE237" s="2"/>
      <c r="CF237" s="2"/>
      <c r="CG237" s="2"/>
      <c r="CH237" s="2"/>
      <c r="CI237" s="2"/>
      <c r="CJ237" s="2"/>
      <c r="CK237" s="2"/>
    </row>
    <row r="238" spans="2:89" ht="15" customHeight="1" x14ac:dyDescent="0.2"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  <c r="AA238" s="8"/>
      <c r="AB238" s="8"/>
      <c r="AC238" s="8"/>
      <c r="AD238" s="8"/>
      <c r="AE238" s="8"/>
      <c r="AF238" s="8"/>
      <c r="AG238" s="8"/>
      <c r="AH238" s="8"/>
      <c r="AI238" s="8"/>
      <c r="AJ238" s="8"/>
      <c r="AK238" s="8"/>
      <c r="AL238" s="8"/>
      <c r="AM238" s="8"/>
      <c r="AN238" s="8"/>
      <c r="AO238" s="8"/>
      <c r="AP238" s="8"/>
      <c r="AQ238" s="8"/>
      <c r="AR238" s="8"/>
      <c r="AS238" s="8"/>
      <c r="AT238" s="8"/>
      <c r="AU238" s="8"/>
      <c r="AV238" s="8"/>
      <c r="AW238" s="8"/>
      <c r="AX238" s="8"/>
      <c r="AY238" s="8"/>
      <c r="AZ238" s="8"/>
      <c r="BA238" s="8"/>
      <c r="BB238" s="8"/>
      <c r="BC238" s="8"/>
      <c r="BD238" s="8"/>
      <c r="BE238" s="8"/>
      <c r="BF238" s="8"/>
      <c r="BG238" s="8"/>
      <c r="BH238" s="8"/>
      <c r="BI238" s="8"/>
      <c r="BJ238" s="8"/>
      <c r="BK238" s="8"/>
      <c r="BL238" s="8"/>
      <c r="BM238" s="8"/>
      <c r="BN238" s="8"/>
      <c r="BO238" s="8"/>
      <c r="BP238" s="8"/>
      <c r="BQ238" s="8"/>
      <c r="BR238" s="8"/>
      <c r="BS238" s="8"/>
      <c r="BT238" s="8"/>
      <c r="BU238" s="8"/>
      <c r="BW238"/>
      <c r="CB238" s="2"/>
      <c r="CD238" s="2"/>
      <c r="CE238" s="2"/>
      <c r="CF238" s="2"/>
      <c r="CG238" s="2"/>
      <c r="CH238" s="2"/>
      <c r="CI238" s="2"/>
      <c r="CJ238" s="2"/>
      <c r="CK238" s="2"/>
    </row>
    <row r="239" spans="2:89" ht="15" customHeight="1" x14ac:dyDescent="0.2"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  <c r="AA239" s="8"/>
      <c r="AB239" s="8"/>
      <c r="AC239" s="8"/>
      <c r="AD239" s="8"/>
      <c r="AE239" s="8"/>
      <c r="AF239" s="8"/>
      <c r="AG239" s="8"/>
      <c r="AH239" s="8"/>
      <c r="AI239" s="8"/>
      <c r="AJ239" s="8"/>
      <c r="AK239" s="8"/>
      <c r="AL239" s="8"/>
      <c r="AM239" s="8"/>
      <c r="AN239" s="8"/>
      <c r="AO239" s="8"/>
      <c r="AP239" s="8"/>
      <c r="AQ239" s="8"/>
      <c r="AR239" s="8"/>
      <c r="AS239" s="8"/>
      <c r="AT239" s="8"/>
      <c r="AU239" s="8"/>
      <c r="AV239" s="8"/>
      <c r="AW239" s="8"/>
      <c r="AX239" s="8"/>
      <c r="AY239" s="8"/>
      <c r="AZ239" s="8"/>
      <c r="BA239" s="8"/>
      <c r="BB239" s="8"/>
      <c r="BC239" s="8"/>
      <c r="BD239" s="8"/>
      <c r="BE239" s="8"/>
      <c r="BF239" s="8"/>
      <c r="BG239" s="8"/>
      <c r="BH239" s="8"/>
      <c r="BI239" s="8"/>
      <c r="BJ239" s="8"/>
      <c r="BK239" s="8"/>
      <c r="BL239" s="8"/>
      <c r="BM239" s="8"/>
      <c r="BN239" s="8"/>
      <c r="BO239" s="8"/>
      <c r="BP239" s="8"/>
      <c r="BQ239" s="8"/>
      <c r="BR239" s="8"/>
      <c r="BS239" s="8"/>
      <c r="BT239" s="8"/>
      <c r="BU239" s="8"/>
      <c r="BW239"/>
      <c r="CB239" s="2"/>
      <c r="CD239" s="2"/>
      <c r="CE239" s="2"/>
      <c r="CF239" s="2"/>
      <c r="CG239" s="2"/>
      <c r="CH239" s="2"/>
      <c r="CI239" s="2"/>
      <c r="CJ239" s="2"/>
      <c r="CK239" s="2"/>
    </row>
    <row r="240" spans="2:89" ht="15" customHeight="1" x14ac:dyDescent="0.2"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  <c r="AA240" s="8"/>
      <c r="AB240" s="8"/>
      <c r="AC240" s="8"/>
      <c r="AD240" s="8"/>
      <c r="AE240" s="8"/>
      <c r="AF240" s="8"/>
      <c r="AG240" s="8"/>
      <c r="AH240" s="8"/>
      <c r="AI240" s="8"/>
      <c r="AJ240" s="8"/>
      <c r="AK240" s="8"/>
      <c r="AL240" s="8"/>
      <c r="AM240" s="8"/>
      <c r="AN240" s="8"/>
      <c r="AO240" s="8"/>
      <c r="AP240" s="8"/>
      <c r="AQ240" s="8"/>
      <c r="AR240" s="8"/>
      <c r="AS240" s="8"/>
      <c r="AT240" s="8"/>
      <c r="AU240" s="8"/>
      <c r="AV240" s="8"/>
      <c r="AW240" s="8"/>
      <c r="AX240" s="8"/>
      <c r="AY240" s="8"/>
      <c r="AZ240" s="8"/>
      <c r="BA240" s="8"/>
      <c r="BB240" s="8"/>
      <c r="BC240" s="8"/>
      <c r="BD240" s="8"/>
      <c r="BE240" s="8"/>
      <c r="BF240" s="8"/>
      <c r="BG240" s="8"/>
      <c r="BH240" s="8"/>
      <c r="BI240" s="8"/>
      <c r="BJ240" s="8"/>
      <c r="BK240" s="8"/>
      <c r="BL240" s="8"/>
      <c r="BM240" s="8"/>
      <c r="BN240" s="8"/>
      <c r="BO240" s="8"/>
      <c r="BP240" s="8"/>
      <c r="BQ240" s="8"/>
      <c r="BR240" s="8"/>
      <c r="BS240" s="8"/>
      <c r="BT240" s="8"/>
      <c r="BU240" s="8"/>
      <c r="BW240"/>
      <c r="CB240" s="2"/>
      <c r="CD240" s="2"/>
      <c r="CE240" s="2"/>
      <c r="CF240" s="2"/>
      <c r="CG240" s="2"/>
      <c r="CH240" s="2"/>
      <c r="CI240" s="2"/>
      <c r="CJ240" s="2"/>
      <c r="CK240" s="2"/>
    </row>
    <row r="241" spans="8:8" ht="15" customHeight="1" x14ac:dyDescent="0.2">
      <c r="H241" s="2"/>
    </row>
    <row r="242" spans="8:8" ht="15" customHeight="1" x14ac:dyDescent="0.2">
      <c r="H242" s="2"/>
    </row>
    <row r="243" spans="8:8" ht="15" customHeight="1" x14ac:dyDescent="0.2">
      <c r="H243" s="2"/>
    </row>
    <row r="244" spans="8:8" ht="15" customHeight="1" x14ac:dyDescent="0.2">
      <c r="H244" s="2"/>
    </row>
    <row r="245" spans="8:8" ht="15" customHeight="1" x14ac:dyDescent="0.2">
      <c r="H245" s="2"/>
    </row>
    <row r="246" spans="8:8" ht="15" customHeight="1" x14ac:dyDescent="0.2">
      <c r="H246" s="2"/>
    </row>
    <row r="247" spans="8:8" ht="15" customHeight="1" x14ac:dyDescent="0.2">
      <c r="H247" s="2"/>
    </row>
    <row r="248" spans="8:8" ht="15" customHeight="1" x14ac:dyDescent="0.2">
      <c r="H248" s="2"/>
    </row>
    <row r="249" spans="8:8" ht="15" customHeight="1" x14ac:dyDescent="0.2">
      <c r="H249" s="2"/>
    </row>
    <row r="250" spans="8:8" ht="15" customHeight="1" x14ac:dyDescent="0.2">
      <c r="H250" s="2"/>
    </row>
    <row r="251" spans="8:8" ht="15" customHeight="1" x14ac:dyDescent="0.2">
      <c r="H251" s="2"/>
    </row>
    <row r="252" spans="8:8" ht="15" customHeight="1" x14ac:dyDescent="0.2">
      <c r="H252" s="2"/>
    </row>
    <row r="253" spans="8:8" ht="15" customHeight="1" x14ac:dyDescent="0.2">
      <c r="H253" s="2"/>
    </row>
    <row r="254" spans="8:8" ht="15" customHeight="1" x14ac:dyDescent="0.2">
      <c r="H254" s="2"/>
    </row>
    <row r="255" spans="8:8" ht="15" customHeight="1" x14ac:dyDescent="0.2">
      <c r="H255" s="2"/>
    </row>
    <row r="256" spans="8:8" ht="15" customHeight="1" x14ac:dyDescent="0.2">
      <c r="H256" s="2"/>
    </row>
    <row r="257" spans="8:8" ht="15" customHeight="1" x14ac:dyDescent="0.2">
      <c r="H257" s="2"/>
    </row>
  </sheetData>
  <sheetProtection password="CEBA" sheet="1" selectLockedCells="1" sort="0" autoFilter="0"/>
  <mergeCells count="217">
    <mergeCell ref="C1:G1"/>
    <mergeCell ref="K1:O1"/>
    <mergeCell ref="I8:K8"/>
    <mergeCell ref="N8:P8"/>
    <mergeCell ref="L8:M8"/>
    <mergeCell ref="Z26:Z29"/>
    <mergeCell ref="S26:S29"/>
    <mergeCell ref="B5:C6"/>
    <mergeCell ref="J5:K6"/>
    <mergeCell ref="R8:X8"/>
    <mergeCell ref="Y8:AE8"/>
    <mergeCell ref="DV168:DW169"/>
    <mergeCell ref="DX168:ED169"/>
    <mergeCell ref="DO173:DQ173"/>
    <mergeCell ref="DR173:DT173"/>
    <mergeCell ref="DV173:DW173"/>
    <mergeCell ref="DY173:DZ173"/>
    <mergeCell ref="S50:S53"/>
    <mergeCell ref="Z50:Z53"/>
    <mergeCell ref="S74:S77"/>
    <mergeCell ref="Z74:Z77"/>
    <mergeCell ref="S98:S101"/>
    <mergeCell ref="Z98:Z101"/>
    <mergeCell ref="S122:S125"/>
    <mergeCell ref="Z122:Z125"/>
    <mergeCell ref="S146:S149"/>
    <mergeCell ref="Z146:Z149"/>
    <mergeCell ref="EB179:EC179"/>
    <mergeCell ref="DA180:DD180"/>
    <mergeCell ref="DE180:DJ180"/>
    <mergeCell ref="DK180:DZ180"/>
    <mergeCell ref="EA180:ED180"/>
    <mergeCell ref="DO174:DQ174"/>
    <mergeCell ref="DR174:ED174"/>
    <mergeCell ref="DJ176:DU176"/>
    <mergeCell ref="DB178:DO178"/>
    <mergeCell ref="DP178:EC178"/>
    <mergeCell ref="DQ181:DR181"/>
    <mergeCell ref="DU181:DV181"/>
    <mergeCell ref="DW181:DX181"/>
    <mergeCell ref="EA181:EB181"/>
    <mergeCell ref="EC181:ED181"/>
    <mergeCell ref="DC181:DD181"/>
    <mergeCell ref="DE181:DF181"/>
    <mergeCell ref="DI181:DJ181"/>
    <mergeCell ref="DK181:DL181"/>
    <mergeCell ref="DO181:DP181"/>
    <mergeCell ref="DA182:DB182"/>
    <mergeCell ref="DC182:DD182"/>
    <mergeCell ref="DE182:DF182"/>
    <mergeCell ref="DG182:DH182"/>
    <mergeCell ref="DI182:DJ182"/>
    <mergeCell ref="EA184:ED185"/>
    <mergeCell ref="DG185:DH185"/>
    <mergeCell ref="DI185:DJ185"/>
    <mergeCell ref="DK185:DL185"/>
    <mergeCell ref="DS185:DT185"/>
    <mergeCell ref="DU185:DV185"/>
    <mergeCell ref="DU182:DV182"/>
    <mergeCell ref="DW182:DX182"/>
    <mergeCell ref="DY182:DZ182"/>
    <mergeCell ref="EA182:EB182"/>
    <mergeCell ref="EC182:ED182"/>
    <mergeCell ref="DK182:DL182"/>
    <mergeCell ref="DM182:DN182"/>
    <mergeCell ref="DO182:DP182"/>
    <mergeCell ref="DQ182:DR182"/>
    <mergeCell ref="DS182:DT182"/>
    <mergeCell ref="DW185:DX185"/>
    <mergeCell ref="DE183:DF183"/>
    <mergeCell ref="DG183:DL183"/>
    <mergeCell ref="DS183:DX183"/>
    <mergeCell ref="DY183:DZ183"/>
    <mergeCell ref="DX187:DY187"/>
    <mergeCell ref="DA188:DB188"/>
    <mergeCell ref="DC188:DH188"/>
    <mergeCell ref="DP188:DQ188"/>
    <mergeCell ref="DR188:DW188"/>
    <mergeCell ref="DA187:DB187"/>
    <mergeCell ref="DC187:DH187"/>
    <mergeCell ref="DI187:DJ187"/>
    <mergeCell ref="DP187:DQ187"/>
    <mergeCell ref="DR187:DW187"/>
    <mergeCell ref="DA184:DD185"/>
    <mergeCell ref="DE184:DF185"/>
    <mergeCell ref="DY184:DZ185"/>
    <mergeCell ref="DY188:DZ188"/>
    <mergeCell ref="DJ188:DK188"/>
    <mergeCell ref="DA190:DB190"/>
    <mergeCell ref="DC190:DH190"/>
    <mergeCell ref="DP190:DQ190"/>
    <mergeCell ref="DR190:DW190"/>
    <mergeCell ref="DA189:DB189"/>
    <mergeCell ref="DC189:DH189"/>
    <mergeCell ref="DP189:DQ189"/>
    <mergeCell ref="DR189:DW189"/>
    <mergeCell ref="DY190:DZ190"/>
    <mergeCell ref="DY189:DZ189"/>
    <mergeCell ref="DJ189:DK189"/>
    <mergeCell ref="DJ190:DK190"/>
    <mergeCell ref="DA192:DB192"/>
    <mergeCell ref="DC192:DH192"/>
    <mergeCell ref="DP192:DQ192"/>
    <mergeCell ref="DR192:DW192"/>
    <mergeCell ref="DA191:DB191"/>
    <mergeCell ref="DC191:DH191"/>
    <mergeCell ref="DP191:DQ191"/>
    <mergeCell ref="DR191:DW191"/>
    <mergeCell ref="DY192:DZ192"/>
    <mergeCell ref="DY191:DZ191"/>
    <mergeCell ref="DJ191:DK191"/>
    <mergeCell ref="DJ192:DK192"/>
    <mergeCell ref="DA194:DB194"/>
    <mergeCell ref="DC194:DH194"/>
    <mergeCell ref="DP194:DQ194"/>
    <mergeCell ref="DR194:DW194"/>
    <mergeCell ref="DA193:DB193"/>
    <mergeCell ref="DC193:DH193"/>
    <mergeCell ref="DP193:DQ193"/>
    <mergeCell ref="DR193:DW193"/>
    <mergeCell ref="DY194:DZ194"/>
    <mergeCell ref="DY193:DZ193"/>
    <mergeCell ref="DJ194:DK194"/>
    <mergeCell ref="DJ193:DK193"/>
    <mergeCell ref="DA196:DB196"/>
    <mergeCell ref="DC196:DH196"/>
    <mergeCell ref="DP196:DQ196"/>
    <mergeCell ref="DR196:DW196"/>
    <mergeCell ref="DA195:DB195"/>
    <mergeCell ref="DC195:DH195"/>
    <mergeCell ref="DP195:DQ195"/>
    <mergeCell ref="DR195:DW195"/>
    <mergeCell ref="DY196:DZ196"/>
    <mergeCell ref="DY195:DZ195"/>
    <mergeCell ref="DJ196:DK196"/>
    <mergeCell ref="DJ195:DK195"/>
    <mergeCell ref="DA198:DB198"/>
    <mergeCell ref="DC198:DH198"/>
    <mergeCell ref="DP198:DQ198"/>
    <mergeCell ref="DR198:DW198"/>
    <mergeCell ref="DA197:DB197"/>
    <mergeCell ref="DC197:DH197"/>
    <mergeCell ref="DP197:DQ197"/>
    <mergeCell ref="DR197:DW197"/>
    <mergeCell ref="DY198:DZ198"/>
    <mergeCell ref="DY197:DZ197"/>
    <mergeCell ref="DJ198:DK198"/>
    <mergeCell ref="DJ197:DK197"/>
    <mergeCell ref="DA200:DB200"/>
    <mergeCell ref="DC200:DH200"/>
    <mergeCell ref="DP200:DQ200"/>
    <mergeCell ref="DR200:DW200"/>
    <mergeCell ref="DA199:DB199"/>
    <mergeCell ref="DC199:DH199"/>
    <mergeCell ref="DP199:DQ199"/>
    <mergeCell ref="DR199:DW199"/>
    <mergeCell ref="DY200:DZ200"/>
    <mergeCell ref="DY199:DZ199"/>
    <mergeCell ref="DJ200:DK200"/>
    <mergeCell ref="DJ199:DK199"/>
    <mergeCell ref="DA202:DB202"/>
    <mergeCell ref="DC202:DH202"/>
    <mergeCell ref="DP202:DQ202"/>
    <mergeCell ref="DR202:DW202"/>
    <mergeCell ref="DA201:DB201"/>
    <mergeCell ref="DC201:DH201"/>
    <mergeCell ref="DP201:DQ201"/>
    <mergeCell ref="DR201:DW201"/>
    <mergeCell ref="DY202:DZ202"/>
    <mergeCell ref="DY201:DZ201"/>
    <mergeCell ref="DJ202:DK202"/>
    <mergeCell ref="DJ201:DK201"/>
    <mergeCell ref="DA204:DB204"/>
    <mergeCell ref="DC204:DJ204"/>
    <mergeCell ref="DP204:DQ204"/>
    <mergeCell ref="DR204:DY204"/>
    <mergeCell ref="DA203:DB203"/>
    <mergeCell ref="DC203:DH203"/>
    <mergeCell ref="DP203:DQ203"/>
    <mergeCell ref="DR203:DW203"/>
    <mergeCell ref="DY203:DZ203"/>
    <mergeCell ref="DJ203:DK203"/>
    <mergeCell ref="DC209:DK209"/>
    <mergeCell ref="DL209:DS209"/>
    <mergeCell ref="DT209:EB209"/>
    <mergeCell ref="DA205:DB205"/>
    <mergeCell ref="DC205:DJ205"/>
    <mergeCell ref="DP205:DQ205"/>
    <mergeCell ref="DR205:DY205"/>
    <mergeCell ref="DA206:DB206"/>
    <mergeCell ref="DC206:DJ206"/>
    <mergeCell ref="DP206:DQ206"/>
    <mergeCell ref="DR206:DY206"/>
    <mergeCell ref="DL216:DQ216"/>
    <mergeCell ref="DL214:DQ214"/>
    <mergeCell ref="DA220:DZ220"/>
    <mergeCell ref="A160:A161"/>
    <mergeCell ref="B160:N160"/>
    <mergeCell ref="B161:N161"/>
    <mergeCell ref="DS216:DX216"/>
    <mergeCell ref="DY216:ED216"/>
    <mergeCell ref="DS218:DX218"/>
    <mergeCell ref="DY218:ED218"/>
    <mergeCell ref="EC209:ED209"/>
    <mergeCell ref="DA211:ED211"/>
    <mergeCell ref="DA212:ED212"/>
    <mergeCell ref="DS214:DX214"/>
    <mergeCell ref="DY214:ED214"/>
    <mergeCell ref="DA207:DB207"/>
    <mergeCell ref="DF218:DK218"/>
    <mergeCell ref="DF216:DK216"/>
    <mergeCell ref="DF214:DK214"/>
    <mergeCell ref="DL218:DQ218"/>
    <mergeCell ref="DC207:DJ207"/>
    <mergeCell ref="DP207:DQ207"/>
    <mergeCell ref="DR207:DY207"/>
    <mergeCell ref="DA209:DB209"/>
  </mergeCells>
  <phoneticPr fontId="1"/>
  <conditionalFormatting sqref="D3">
    <cfRule type="cellIs" dxfId="81" priority="2" operator="equal">
      <formula>"r1=0"</formula>
    </cfRule>
  </conditionalFormatting>
  <conditionalFormatting sqref="D10:D155 G10:G155">
    <cfRule type="cellIs" dxfId="80" priority="151" operator="equal">
      <formula>"タイムアウト"</formula>
    </cfRule>
    <cfRule type="cellIs" dxfId="79" priority="150" operator="equal">
      <formula>"得点"</formula>
    </cfRule>
    <cfRule type="cellIs" dxfId="78" priority="149" operator="equal">
      <formula>"警告"</formula>
    </cfRule>
    <cfRule type="cellIs" dxfId="77" priority="148" operator="equal">
      <formula>"7m得点"</formula>
    </cfRule>
    <cfRule type="cellIs" dxfId="76" priority="147" operator="equal">
      <formula>"退場"</formula>
    </cfRule>
    <cfRule type="cellIs" dxfId="75" priority="146" operator="equal">
      <formula>"失格"</formula>
    </cfRule>
    <cfRule type="cellIs" dxfId="74" priority="145" operator="equal">
      <formula>"失格報告書"</formula>
    </cfRule>
  </conditionalFormatting>
  <conditionalFormatting sqref="H6 P6">
    <cfRule type="cellIs" dxfId="73" priority="184" operator="greaterThan">
      <formula>3</formula>
    </cfRule>
  </conditionalFormatting>
  <conditionalFormatting sqref="T10:T25">
    <cfRule type="cellIs" dxfId="72" priority="74" operator="equal">
      <formula>1</formula>
    </cfRule>
  </conditionalFormatting>
  <conditionalFormatting sqref="T26:T29">
    <cfRule type="cellIs" dxfId="71" priority="70" operator="equal">
      <formula>1</formula>
    </cfRule>
  </conditionalFormatting>
  <conditionalFormatting sqref="T34:T53">
    <cfRule type="cellIs" dxfId="70" priority="63" operator="equal">
      <formula>1</formula>
    </cfRule>
  </conditionalFormatting>
  <conditionalFormatting sqref="T58:T77">
    <cfRule type="cellIs" dxfId="69" priority="51" operator="equal">
      <formula>1</formula>
    </cfRule>
  </conditionalFormatting>
  <conditionalFormatting sqref="T82:T101">
    <cfRule type="cellIs" dxfId="68" priority="39" operator="equal">
      <formula>1</formula>
    </cfRule>
  </conditionalFormatting>
  <conditionalFormatting sqref="T106:T125">
    <cfRule type="cellIs" dxfId="67" priority="27" operator="equal">
      <formula>1</formula>
    </cfRule>
  </conditionalFormatting>
  <conditionalFormatting sqref="T130:T149">
    <cfRule type="cellIs" dxfId="66" priority="15" operator="equal">
      <formula>1</formula>
    </cfRule>
  </conditionalFormatting>
  <conditionalFormatting sqref="U10:U25">
    <cfRule type="cellIs" dxfId="65" priority="73" operator="equal">
      <formula>3</formula>
    </cfRule>
    <cfRule type="cellIs" dxfId="64" priority="72" operator="equal">
      <formula>2</formula>
    </cfRule>
  </conditionalFormatting>
  <conditionalFormatting sqref="U26:U29">
    <cfRule type="cellIs" dxfId="63" priority="71" operator="equal">
      <formula>1</formula>
    </cfRule>
  </conditionalFormatting>
  <conditionalFormatting sqref="U34:U49">
    <cfRule type="cellIs" dxfId="62" priority="60" operator="equal">
      <formula>3</formula>
    </cfRule>
    <cfRule type="cellIs" dxfId="61" priority="59" operator="equal">
      <formula>2</formula>
    </cfRule>
  </conditionalFormatting>
  <conditionalFormatting sqref="U50:U53">
    <cfRule type="cellIs" dxfId="60" priority="58" operator="equal">
      <formula>1</formula>
    </cfRule>
  </conditionalFormatting>
  <conditionalFormatting sqref="U58:U73">
    <cfRule type="cellIs" dxfId="59" priority="48" operator="equal">
      <formula>3</formula>
    </cfRule>
    <cfRule type="cellIs" dxfId="58" priority="47" operator="equal">
      <formula>2</formula>
    </cfRule>
  </conditionalFormatting>
  <conditionalFormatting sqref="U74:U77">
    <cfRule type="cellIs" dxfId="57" priority="46" operator="equal">
      <formula>1</formula>
    </cfRule>
  </conditionalFormatting>
  <conditionalFormatting sqref="U82:U97">
    <cfRule type="cellIs" dxfId="56" priority="35" operator="equal">
      <formula>2</formula>
    </cfRule>
    <cfRule type="cellIs" dxfId="55" priority="36" operator="equal">
      <formula>3</formula>
    </cfRule>
  </conditionalFormatting>
  <conditionalFormatting sqref="U98:U101">
    <cfRule type="cellIs" dxfId="54" priority="34" operator="equal">
      <formula>1</formula>
    </cfRule>
  </conditionalFormatting>
  <conditionalFormatting sqref="U106:U121">
    <cfRule type="cellIs" dxfId="53" priority="24" operator="equal">
      <formula>3</formula>
    </cfRule>
    <cfRule type="cellIs" dxfId="52" priority="23" operator="equal">
      <formula>2</formula>
    </cfRule>
  </conditionalFormatting>
  <conditionalFormatting sqref="U122:U125">
    <cfRule type="cellIs" dxfId="51" priority="22" operator="equal">
      <formula>1</formula>
    </cfRule>
  </conditionalFormatting>
  <conditionalFormatting sqref="U130:U145">
    <cfRule type="cellIs" dxfId="50" priority="11" operator="equal">
      <formula>2</formula>
    </cfRule>
    <cfRule type="cellIs" dxfId="49" priority="12" operator="equal">
      <formula>3</formula>
    </cfRule>
  </conditionalFormatting>
  <conditionalFormatting sqref="U146:U149">
    <cfRule type="cellIs" dxfId="48" priority="10" operator="equal">
      <formula>1</formula>
    </cfRule>
  </conditionalFormatting>
  <conditionalFormatting sqref="V10:V29">
    <cfRule type="cellIs" dxfId="47" priority="76" operator="equal">
      <formula>1</formula>
    </cfRule>
  </conditionalFormatting>
  <conditionalFormatting sqref="V34:V53">
    <cfRule type="cellIs" dxfId="46" priority="62" operator="equal">
      <formula>1</formula>
    </cfRule>
  </conditionalFormatting>
  <conditionalFormatting sqref="V58:V77">
    <cfRule type="cellIs" dxfId="45" priority="50" operator="equal">
      <formula>1</formula>
    </cfRule>
  </conditionalFormatting>
  <conditionalFormatting sqref="V82:V101">
    <cfRule type="cellIs" dxfId="44" priority="38" operator="equal">
      <formula>1</formula>
    </cfRule>
  </conditionalFormatting>
  <conditionalFormatting sqref="V106:V125">
    <cfRule type="cellIs" dxfId="43" priority="26" operator="equal">
      <formula>1</formula>
    </cfRule>
  </conditionalFormatting>
  <conditionalFormatting sqref="V130:V149">
    <cfRule type="cellIs" dxfId="42" priority="14" operator="equal">
      <formula>1</formula>
    </cfRule>
  </conditionalFormatting>
  <conditionalFormatting sqref="W10:W29">
    <cfRule type="cellIs" dxfId="41" priority="75" operator="equal">
      <formula>1</formula>
    </cfRule>
  </conditionalFormatting>
  <conditionalFormatting sqref="W34:W53">
    <cfRule type="cellIs" dxfId="40" priority="61" operator="equal">
      <formula>1</formula>
    </cfRule>
  </conditionalFormatting>
  <conditionalFormatting sqref="W58:W77">
    <cfRule type="cellIs" dxfId="39" priority="49" operator="equal">
      <formula>1</formula>
    </cfRule>
  </conditionalFormatting>
  <conditionalFormatting sqref="W82:W101">
    <cfRule type="cellIs" dxfId="38" priority="37" operator="equal">
      <formula>1</formula>
    </cfRule>
  </conditionalFormatting>
  <conditionalFormatting sqref="W106:W125">
    <cfRule type="cellIs" dxfId="37" priority="25" operator="equal">
      <formula>1</formula>
    </cfRule>
  </conditionalFormatting>
  <conditionalFormatting sqref="W130:W149">
    <cfRule type="cellIs" dxfId="36" priority="13" operator="equal">
      <formula>1</formula>
    </cfRule>
  </conditionalFormatting>
  <conditionalFormatting sqref="AA26:AA29">
    <cfRule type="cellIs" dxfId="35" priority="66" operator="equal">
      <formula>1</formula>
    </cfRule>
  </conditionalFormatting>
  <conditionalFormatting sqref="AA34:AA53">
    <cfRule type="cellIs" dxfId="34" priority="57" operator="equal">
      <formula>1</formula>
    </cfRule>
  </conditionalFormatting>
  <conditionalFormatting sqref="AA58:AA77">
    <cfRule type="cellIs" dxfId="33" priority="45" operator="equal">
      <formula>1</formula>
    </cfRule>
  </conditionalFormatting>
  <conditionalFormatting sqref="AA82:AA101">
    <cfRule type="cellIs" dxfId="32" priority="33" operator="equal">
      <formula>1</formula>
    </cfRule>
  </conditionalFormatting>
  <conditionalFormatting sqref="AA106:AA125">
    <cfRule type="cellIs" dxfId="31" priority="21" operator="equal">
      <formula>1</formula>
    </cfRule>
  </conditionalFormatting>
  <conditionalFormatting sqref="AA130:AA149">
    <cfRule type="cellIs" dxfId="30" priority="9" operator="equal">
      <formula>1</formula>
    </cfRule>
  </conditionalFormatting>
  <conditionalFormatting sqref="AB10:AB25">
    <cfRule type="cellIs" dxfId="29" priority="65" operator="equal">
      <formula>3</formula>
    </cfRule>
    <cfRule type="cellIs" dxfId="28" priority="64" operator="equal">
      <formula>2</formula>
    </cfRule>
  </conditionalFormatting>
  <conditionalFormatting sqref="AB26:AB29">
    <cfRule type="cellIs" dxfId="27" priority="67" operator="equal">
      <formula>1</formula>
    </cfRule>
  </conditionalFormatting>
  <conditionalFormatting sqref="AB34:AB49">
    <cfRule type="cellIs" dxfId="26" priority="53" operator="equal">
      <formula>2</formula>
    </cfRule>
    <cfRule type="cellIs" dxfId="25" priority="54" operator="equal">
      <formula>3</formula>
    </cfRule>
  </conditionalFormatting>
  <conditionalFormatting sqref="AB50:AB53">
    <cfRule type="cellIs" dxfId="24" priority="52" operator="equal">
      <formula>1</formula>
    </cfRule>
  </conditionalFormatting>
  <conditionalFormatting sqref="AB58:AB73">
    <cfRule type="cellIs" dxfId="23" priority="41" operator="equal">
      <formula>2</formula>
    </cfRule>
    <cfRule type="cellIs" dxfId="22" priority="42" operator="equal">
      <formula>3</formula>
    </cfRule>
  </conditionalFormatting>
  <conditionalFormatting sqref="AB74:AB77">
    <cfRule type="cellIs" dxfId="21" priority="40" operator="equal">
      <formula>1</formula>
    </cfRule>
  </conditionalFormatting>
  <conditionalFormatting sqref="AB82:AB97">
    <cfRule type="cellIs" dxfId="20" priority="30" operator="equal">
      <formula>3</formula>
    </cfRule>
    <cfRule type="cellIs" dxfId="19" priority="29" operator="equal">
      <formula>2</formula>
    </cfRule>
  </conditionalFormatting>
  <conditionalFormatting sqref="AB98:AB101">
    <cfRule type="cellIs" dxfId="18" priority="28" operator="equal">
      <formula>1</formula>
    </cfRule>
  </conditionalFormatting>
  <conditionalFormatting sqref="AB106:AB121">
    <cfRule type="cellIs" dxfId="17" priority="17" operator="equal">
      <formula>2</formula>
    </cfRule>
    <cfRule type="cellIs" dxfId="16" priority="18" operator="equal">
      <formula>3</formula>
    </cfRule>
  </conditionalFormatting>
  <conditionalFormatting sqref="AB122:AB125">
    <cfRule type="cellIs" dxfId="15" priority="16" operator="equal">
      <formula>1</formula>
    </cfRule>
  </conditionalFormatting>
  <conditionalFormatting sqref="AB130:AB145">
    <cfRule type="cellIs" dxfId="14" priority="5" operator="equal">
      <formula>2</formula>
    </cfRule>
    <cfRule type="cellIs" dxfId="13" priority="6" operator="equal">
      <formula>3</formula>
    </cfRule>
  </conditionalFormatting>
  <conditionalFormatting sqref="AB146:AB149">
    <cfRule type="cellIs" dxfId="12" priority="4" operator="equal">
      <formula>1</formula>
    </cfRule>
  </conditionalFormatting>
  <conditionalFormatting sqref="AC10:AC29">
    <cfRule type="cellIs" dxfId="11" priority="69" operator="equal">
      <formula>1</formula>
    </cfRule>
  </conditionalFormatting>
  <conditionalFormatting sqref="AC34:AC53">
    <cfRule type="cellIs" dxfId="10" priority="56" operator="equal">
      <formula>1</formula>
    </cfRule>
  </conditionalFormatting>
  <conditionalFormatting sqref="AC58:AC77">
    <cfRule type="cellIs" dxfId="9" priority="44" operator="equal">
      <formula>1</formula>
    </cfRule>
  </conditionalFormatting>
  <conditionalFormatting sqref="AC82:AC101">
    <cfRule type="cellIs" dxfId="8" priority="32" operator="equal">
      <formula>1</formula>
    </cfRule>
  </conditionalFormatting>
  <conditionalFormatting sqref="AC106:AC125">
    <cfRule type="cellIs" dxfId="7" priority="20" operator="equal">
      <formula>1</formula>
    </cfRule>
  </conditionalFormatting>
  <conditionalFormatting sqref="AC130:AC149">
    <cfRule type="cellIs" dxfId="6" priority="8" operator="equal">
      <formula>1</formula>
    </cfRule>
  </conditionalFormatting>
  <conditionalFormatting sqref="AD10:AD29">
    <cfRule type="cellIs" dxfId="5" priority="68" operator="equal">
      <formula>1</formula>
    </cfRule>
  </conditionalFormatting>
  <conditionalFormatting sqref="AD34:AD53">
    <cfRule type="cellIs" dxfId="4" priority="55" operator="equal">
      <formula>1</formula>
    </cfRule>
  </conditionalFormatting>
  <conditionalFormatting sqref="AD58:AD77">
    <cfRule type="cellIs" dxfId="3" priority="43" operator="equal">
      <formula>1</formula>
    </cfRule>
  </conditionalFormatting>
  <conditionalFormatting sqref="AD82:AD101">
    <cfRule type="cellIs" dxfId="2" priority="31" operator="equal">
      <formula>1</formula>
    </cfRule>
  </conditionalFormatting>
  <conditionalFormatting sqref="AD106:AD125">
    <cfRule type="cellIs" dxfId="1" priority="19" operator="equal">
      <formula>1</formula>
    </cfRule>
  </conditionalFormatting>
  <conditionalFormatting sqref="AD130:AD149">
    <cfRule type="cellIs" dxfId="0" priority="7" operator="equal">
      <formula>1</formula>
    </cfRule>
  </conditionalFormatting>
  <dataValidations count="8">
    <dataValidation type="list" imeMode="disabled" allowBlank="1" showInputMessage="1" showErrorMessage="1" sqref="D12:D155 D10 G10:G155" xr:uid="{00000000-0002-0000-0100-000000000000}">
      <formula1>"得点,7m得点,7m失敗,警告,退場,タイムアウト,失格,失格報告書"</formula1>
    </dataValidation>
    <dataValidation type="list" allowBlank="1" showInputMessage="1" showErrorMessage="1" sqref="AF32 F6:F7 N6:N7" xr:uid="{00000000-0002-0000-0100-000001000000}">
      <formula1>",前,後"</formula1>
    </dataValidation>
    <dataValidation type="list" imeMode="disabled" allowBlank="1" showInputMessage="1" showErrorMessage="1" sqref="B10 B12:B155" xr:uid="{00000000-0002-0000-0100-000002000000}">
      <formula1>"+c1,+k1,period"</formula1>
    </dataValidation>
    <dataValidation imeMode="disabled" allowBlank="1" showInputMessage="1" showErrorMessage="1" sqref="C10:C155 AE16 D6:E6 G6 L6:M6 O6 X16 X18 X20 X22 X24 X26 X28 AE28 AE26 AE24 AE22 AE20 AE18 F10:F155" xr:uid="{00000000-0002-0000-0100-000003000000}"/>
    <dataValidation imeMode="off" allowBlank="1" showInputMessage="1" showErrorMessage="1" sqref="E10:E155" xr:uid="{00000000-0002-0000-0100-000004000000}"/>
    <dataValidation type="list" imeMode="disabled" allowBlank="1" showInputMessage="1" sqref="B11" xr:uid="{00000000-0002-0000-0100-000005000000}">
      <formula1>"+c1,+k1,period"</formula1>
    </dataValidation>
    <dataValidation type="list" imeMode="disabled" allowBlank="1" showInputMessage="1" sqref="D11" xr:uid="{00000000-0002-0000-0100-000006000000}">
      <formula1>"得点,7m得点,7m失敗,警告,退場,タイムアウト,失格,失格報告書"</formula1>
    </dataValidation>
    <dataValidation type="list" allowBlank="1" showInputMessage="1" showErrorMessage="1" sqref="DG168:DG174 DL168:DL171" xr:uid="{00000000-0002-0000-0100-000007000000}">
      <formula1>",○"</formula1>
    </dataValidation>
  </dataValidations>
  <pageMargins left="0.70866141732283472" right="0.59055118110236227" top="0.59055118110236227" bottom="0.27559055118110237" header="0.31496062992125984" footer="0.31496062992125984"/>
  <pageSetup paperSize="9" orientation="portrait" horizontalDpi="4294967293" r:id="rId1"/>
  <legacyDrawing r:id="rId2"/>
  <tableParts count="2">
    <tablePart r:id="rId3"/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030A0"/>
  </sheetPr>
  <dimension ref="A1:AE55"/>
  <sheetViews>
    <sheetView zoomScale="106" zoomScaleNormal="106" workbookViewId="0">
      <selection activeCell="C42" sqref="C42:K42"/>
    </sheetView>
  </sheetViews>
  <sheetFormatPr defaultColWidth="3" defaultRowHeight="18.75" customHeight="1" x14ac:dyDescent="0.2"/>
  <cols>
    <col min="1" max="1" width="3.453125" style="68" customWidth="1"/>
    <col min="2" max="2" width="2.453125" style="68" customWidth="1"/>
    <col min="3" max="15" width="3" style="68"/>
    <col min="16" max="16" width="3" style="68" customWidth="1"/>
    <col min="17" max="17" width="0.453125" style="68" customWidth="1"/>
    <col min="18" max="18" width="2.453125" style="68" customWidth="1"/>
    <col min="19" max="29" width="3" style="68"/>
    <col min="30" max="30" width="3" style="68" customWidth="1"/>
    <col min="31" max="31" width="3" style="68"/>
    <col min="32" max="32" width="1" style="68" customWidth="1"/>
    <col min="33" max="16384" width="3" style="68"/>
  </cols>
  <sheetData>
    <row r="1" spans="1:31" ht="17.25" customHeight="1" x14ac:dyDescent="0.2">
      <c r="G1" s="69" t="str">
        <f>IF(試合情報とｻｲﾝ用①印刷!I3="","",試合情報とｻｲﾝ用①印刷!I3)</f>
        <v/>
      </c>
      <c r="H1" s="45" t="s">
        <v>11</v>
      </c>
      <c r="I1" s="45"/>
      <c r="K1" s="45"/>
      <c r="L1" s="69" t="str">
        <f>IF(試合情報とｻｲﾝ用①印刷!I11="","",試合情報とｻｲﾝ用①印刷!I11)</f>
        <v/>
      </c>
      <c r="M1" s="45" t="s">
        <v>10</v>
      </c>
      <c r="N1" s="45"/>
      <c r="O1" s="45"/>
      <c r="P1" s="45"/>
      <c r="Q1" s="45"/>
      <c r="R1" s="45"/>
      <c r="S1" s="69" t="str">
        <f>IF(試合情報とｻｲﾝ用①印刷!E3="男子","○","")</f>
        <v>○</v>
      </c>
      <c r="T1" s="45" t="s">
        <v>5</v>
      </c>
      <c r="U1" s="45"/>
      <c r="V1" s="45"/>
      <c r="W1" s="400" t="s">
        <v>16</v>
      </c>
      <c r="X1" s="401"/>
      <c r="Y1" s="505" t="str">
        <f>IF(試合情報とｻｲﾝ用①印刷!B5="","",試合情報とｻｲﾝ用①印刷!B5)</f>
        <v>商１</v>
      </c>
      <c r="Z1" s="506"/>
      <c r="AA1" s="506"/>
      <c r="AB1" s="506"/>
      <c r="AC1" s="506"/>
      <c r="AD1" s="506"/>
      <c r="AE1" s="507"/>
    </row>
    <row r="2" spans="1:31" ht="17.25" customHeight="1" x14ac:dyDescent="0.2">
      <c r="A2" s="45" t="s">
        <v>0</v>
      </c>
      <c r="G2" s="69" t="str">
        <f>IF(試合情報とｻｲﾝ用①印刷!I4="","",試合情報とｻｲﾝ用①印刷!I4)</f>
        <v/>
      </c>
      <c r="H2" s="45" t="s">
        <v>7</v>
      </c>
      <c r="I2" s="45"/>
      <c r="K2" s="45"/>
      <c r="L2" s="69" t="str">
        <f>IF(試合情報とｻｲﾝ用①印刷!I12="","",試合情報とｻｲﾝ用①印刷!I12)</f>
        <v/>
      </c>
      <c r="M2" s="45" t="s">
        <v>3</v>
      </c>
      <c r="N2" s="45"/>
      <c r="O2" s="45"/>
      <c r="P2" s="45"/>
      <c r="Q2" s="45"/>
      <c r="R2" s="45"/>
      <c r="S2" s="69" t="str">
        <f>IF(試合情報とｻｲﾝ用①印刷!E3="女子","○","")</f>
        <v/>
      </c>
      <c r="T2" s="45" t="s">
        <v>6</v>
      </c>
      <c r="U2" s="45"/>
      <c r="V2" s="45"/>
      <c r="W2" s="402"/>
      <c r="X2" s="403"/>
      <c r="Y2" s="508"/>
      <c r="Z2" s="509"/>
      <c r="AA2" s="509"/>
      <c r="AB2" s="509"/>
      <c r="AC2" s="509"/>
      <c r="AD2" s="509"/>
      <c r="AE2" s="510"/>
    </row>
    <row r="3" spans="1:31" ht="17.25" customHeight="1" x14ac:dyDescent="0.2">
      <c r="A3" s="45" t="s">
        <v>1</v>
      </c>
      <c r="G3" s="69" t="str">
        <f>IF(試合情報とｻｲﾝ用①印刷!I5="","",試合情報とｻｲﾝ用①印刷!I5)</f>
        <v/>
      </c>
      <c r="H3" s="45" t="s">
        <v>8</v>
      </c>
      <c r="I3" s="45"/>
      <c r="K3" s="45"/>
      <c r="L3" s="69" t="str">
        <f>IF(試合情報とｻｲﾝ用①印刷!I13="","",試合情報とｻｲﾝ用①印刷!I13)</f>
        <v>○</v>
      </c>
      <c r="M3" s="45" t="s">
        <v>4</v>
      </c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</row>
    <row r="4" spans="1:31" ht="17.25" customHeight="1" x14ac:dyDescent="0.2">
      <c r="A4" s="45" t="s">
        <v>2</v>
      </c>
      <c r="G4" s="69" t="str">
        <f>IF(試合情報とｻｲﾝ用①印刷!I6="","",試合情報とｻｲﾝ用①印刷!I6)</f>
        <v>○</v>
      </c>
      <c r="H4" s="45" t="s">
        <v>12</v>
      </c>
      <c r="I4" s="45"/>
      <c r="K4" s="45"/>
      <c r="L4" s="69" t="str">
        <f>IF(試合情報とｻｲﾝ用①印刷!I14="","",試合情報とｻｲﾝ用①印刷!I14)</f>
        <v/>
      </c>
      <c r="M4" s="45" t="str">
        <f>IF(試合情報とｻｲﾝ用①印刷!J14="","",試合情報とｻｲﾝ用①印刷!J14)</f>
        <v/>
      </c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</row>
    <row r="5" spans="1:31" ht="17.25" customHeight="1" x14ac:dyDescent="0.2">
      <c r="G5" s="69" t="str">
        <f>IF(試合情報とｻｲﾝ用①印刷!I7="","",試合情報とｻｲﾝ用①印刷!I7)</f>
        <v/>
      </c>
      <c r="H5" s="45" t="s">
        <v>13</v>
      </c>
      <c r="I5" s="45"/>
      <c r="L5" s="70"/>
    </row>
    <row r="6" spans="1:31" ht="17.25" customHeight="1" x14ac:dyDescent="0.2">
      <c r="G6" s="69" t="str">
        <f>IF(試合情報とｻｲﾝ用①印刷!I8="","",試合情報とｻｲﾝ用①印刷!I8)</f>
        <v/>
      </c>
      <c r="H6" s="45" t="s">
        <v>9</v>
      </c>
      <c r="I6" s="45"/>
      <c r="O6" s="295" t="s">
        <v>23</v>
      </c>
      <c r="P6" s="297"/>
      <c r="Q6" s="298"/>
      <c r="R6" s="394"/>
      <c r="S6" s="410">
        <f ca="1">試合情報とｻｲﾝ用①印刷!B1</f>
        <v>45319</v>
      </c>
      <c r="T6" s="411"/>
      <c r="U6" s="411"/>
      <c r="V6" s="71" t="s">
        <v>24</v>
      </c>
      <c r="W6" s="412">
        <f ca="1">試合情報とｻｲﾝ用①印刷!B2</f>
        <v>45319</v>
      </c>
      <c r="X6" s="412"/>
      <c r="Y6" s="71" t="s">
        <v>25</v>
      </c>
      <c r="Z6" s="413">
        <f ca="1">試合情報とｻｲﾝ用①印刷!B3</f>
        <v>45319</v>
      </c>
      <c r="AA6" s="413"/>
      <c r="AB6" s="71" t="s">
        <v>26</v>
      </c>
      <c r="AC6" s="111" t="s">
        <v>27</v>
      </c>
      <c r="AD6" s="71" t="str">
        <f ca="1">試合情報とｻｲﾝ用①印刷!B4</f>
        <v>日</v>
      </c>
      <c r="AE6" s="112" t="s">
        <v>28</v>
      </c>
    </row>
    <row r="7" spans="1:31" ht="17.25" customHeight="1" x14ac:dyDescent="0.2">
      <c r="G7" s="69" t="str">
        <f>IF(試合情報とｻｲﾝ用①印刷!I9="","",試合情報とｻｲﾝ用①印刷!I9)</f>
        <v/>
      </c>
      <c r="H7" s="45" t="str">
        <f>IF(試合情報とｻｲﾝ用①印刷!J9="","",試合情報とｻｲﾝ用①印刷!J9)</f>
        <v/>
      </c>
      <c r="I7" s="45"/>
      <c r="O7" s="295" t="s">
        <v>15</v>
      </c>
      <c r="P7" s="297"/>
      <c r="Q7" s="298"/>
      <c r="R7" s="394"/>
      <c r="S7" s="395" t="str">
        <f>試合情報とｻｲﾝ用①印刷!E2</f>
        <v>第45回全国高校選抜大会山口県予選会兼第27回中国高校新人大会山口県予選会</v>
      </c>
      <c r="T7" s="395"/>
      <c r="U7" s="395"/>
      <c r="V7" s="395"/>
      <c r="W7" s="395"/>
      <c r="X7" s="395"/>
      <c r="Y7" s="395"/>
      <c r="Z7" s="395"/>
      <c r="AA7" s="395"/>
      <c r="AB7" s="395"/>
      <c r="AC7" s="395"/>
      <c r="AD7" s="395"/>
      <c r="AE7" s="396"/>
    </row>
    <row r="8" spans="1:31" ht="7.5" customHeight="1" x14ac:dyDescent="0.2"/>
    <row r="9" spans="1:31" ht="18.75" customHeight="1" x14ac:dyDescent="0.2">
      <c r="J9" s="397" t="s">
        <v>14</v>
      </c>
      <c r="K9" s="397"/>
      <c r="L9" s="397"/>
      <c r="M9" s="397"/>
      <c r="N9" s="397"/>
      <c r="O9" s="397"/>
      <c r="P9" s="397"/>
      <c r="Q9" s="397"/>
      <c r="R9" s="397"/>
      <c r="S9" s="397"/>
      <c r="T9" s="397"/>
      <c r="U9" s="397"/>
      <c r="V9" s="397"/>
    </row>
    <row r="10" spans="1:31" ht="3.75" customHeight="1" x14ac:dyDescent="0.2"/>
    <row r="11" spans="1:31" ht="22.5" customHeight="1" x14ac:dyDescent="0.2">
      <c r="A11" s="113" t="s">
        <v>18</v>
      </c>
      <c r="B11" s="398" t="str">
        <f>試合情報とｻｲﾝ用①印刷!C8</f>
        <v>済南学院高校</v>
      </c>
      <c r="C11" s="398"/>
      <c r="D11" s="398"/>
      <c r="E11" s="398"/>
      <c r="F11" s="398"/>
      <c r="G11" s="398"/>
      <c r="H11" s="398"/>
      <c r="I11" s="398"/>
      <c r="J11" s="398"/>
      <c r="K11" s="398"/>
      <c r="L11" s="398"/>
      <c r="M11" s="398"/>
      <c r="N11" s="398"/>
      <c r="O11" s="398"/>
      <c r="P11" s="398" t="str">
        <f>試合情報とｻｲﾝ用①印刷!C10</f>
        <v>最上農業高校</v>
      </c>
      <c r="Q11" s="399"/>
      <c r="R11" s="398"/>
      <c r="S11" s="398"/>
      <c r="T11" s="398"/>
      <c r="U11" s="398"/>
      <c r="V11" s="398"/>
      <c r="W11" s="398"/>
      <c r="X11" s="398"/>
      <c r="Y11" s="398"/>
      <c r="Z11" s="398"/>
      <c r="AA11" s="398"/>
      <c r="AB11" s="398"/>
      <c r="AC11" s="398"/>
      <c r="AD11" s="398"/>
      <c r="AE11" s="113" t="s">
        <v>19</v>
      </c>
    </row>
    <row r="12" spans="1:31" ht="9" customHeight="1" x14ac:dyDescent="0.2">
      <c r="A12" s="72" t="s">
        <v>20</v>
      </c>
      <c r="B12" s="73"/>
      <c r="C12" s="73"/>
      <c r="D12" s="74"/>
      <c r="E12" s="72" t="s">
        <v>21</v>
      </c>
      <c r="F12" s="73"/>
      <c r="G12" s="73"/>
      <c r="H12" s="73"/>
      <c r="I12" s="73"/>
      <c r="J12" s="74"/>
      <c r="K12" s="72" t="s">
        <v>22</v>
      </c>
      <c r="L12" s="73"/>
      <c r="M12" s="73"/>
      <c r="N12" s="73"/>
      <c r="O12" s="73"/>
      <c r="P12" s="73"/>
      <c r="Q12" s="119"/>
      <c r="R12" s="73"/>
      <c r="S12" s="73"/>
      <c r="T12" s="73"/>
      <c r="U12" s="73"/>
      <c r="V12" s="73"/>
      <c r="W12" s="73"/>
      <c r="X12" s="73"/>
      <c r="Y12" s="73"/>
      <c r="Z12" s="73"/>
      <c r="AA12" s="74"/>
      <c r="AB12" s="72"/>
      <c r="AC12" s="383" t="s">
        <v>29</v>
      </c>
      <c r="AD12" s="383"/>
      <c r="AE12" s="74"/>
    </row>
    <row r="13" spans="1:31" ht="16.5" customHeight="1" thickBot="1" x14ac:dyDescent="0.25">
      <c r="A13" s="292" t="str">
        <f>試合情報とｻｲﾝ用①印刷!E5</f>
        <v>山口県</v>
      </c>
      <c r="B13" s="293"/>
      <c r="C13" s="384"/>
      <c r="D13" s="385"/>
      <c r="E13" s="386" t="str">
        <f>試合情報とｻｲﾝ用①印刷!E6</f>
        <v>下関市</v>
      </c>
      <c r="F13" s="384"/>
      <c r="G13" s="293"/>
      <c r="H13" s="293"/>
      <c r="I13" s="384"/>
      <c r="J13" s="385"/>
      <c r="K13" s="387" t="str">
        <f>試合情報とｻｲﾝ用①印刷!E1</f>
        <v>下関市体育館</v>
      </c>
      <c r="L13" s="388"/>
      <c r="M13" s="389"/>
      <c r="N13" s="389"/>
      <c r="O13" s="388"/>
      <c r="P13" s="388"/>
      <c r="Q13" s="388"/>
      <c r="R13" s="388"/>
      <c r="S13" s="388"/>
      <c r="T13" s="389"/>
      <c r="U13" s="389"/>
      <c r="V13" s="388"/>
      <c r="W13" s="388"/>
      <c r="X13" s="388"/>
      <c r="Y13" s="388"/>
      <c r="Z13" s="389"/>
      <c r="AA13" s="390"/>
      <c r="AB13" s="391" t="str">
        <f>試合情報とｻｲﾝ用①印刷!E4&amp;試合情報とｻｲﾝ用①印刷!F4</f>
        <v>1回戦</v>
      </c>
      <c r="AC13" s="392"/>
      <c r="AD13" s="392"/>
      <c r="AE13" s="393"/>
    </row>
    <row r="14" spans="1:31" ht="13.5" customHeight="1" x14ac:dyDescent="0.2">
      <c r="A14" s="75"/>
      <c r="B14" s="70"/>
      <c r="C14" s="336" t="s">
        <v>18</v>
      </c>
      <c r="D14" s="337"/>
      <c r="E14" s="336" t="s">
        <v>19</v>
      </c>
      <c r="F14" s="337"/>
      <c r="G14" s="70"/>
      <c r="H14" s="70"/>
      <c r="I14" s="336" t="s">
        <v>18</v>
      </c>
      <c r="J14" s="337"/>
      <c r="K14" s="336" t="s">
        <v>19</v>
      </c>
      <c r="L14" s="337"/>
      <c r="M14" s="70"/>
      <c r="N14" s="70"/>
      <c r="O14" s="336" t="s">
        <v>18</v>
      </c>
      <c r="P14" s="337"/>
      <c r="Q14" s="380" t="s">
        <v>19</v>
      </c>
      <c r="R14" s="381"/>
      <c r="S14" s="382"/>
      <c r="T14" s="70"/>
      <c r="U14" s="70"/>
      <c r="V14" s="336" t="s">
        <v>18</v>
      </c>
      <c r="W14" s="337"/>
      <c r="X14" s="336" t="s">
        <v>19</v>
      </c>
      <c r="Y14" s="337"/>
      <c r="Z14" s="70"/>
      <c r="AA14" s="70"/>
      <c r="AB14" s="336" t="s">
        <v>18</v>
      </c>
      <c r="AC14" s="337"/>
      <c r="AD14" s="336" t="s">
        <v>19</v>
      </c>
      <c r="AE14" s="337"/>
    </row>
    <row r="15" spans="1:31" ht="27.65" customHeight="1" thickBot="1" x14ac:dyDescent="0.25">
      <c r="A15" s="359" t="s">
        <v>30</v>
      </c>
      <c r="B15" s="360"/>
      <c r="C15" s="503" t="str">
        <f>IF(入力と①ｽｺｱ重ね印刷!B4="","",入力と①ｽｺｱ重ね印刷!B4)</f>
        <v/>
      </c>
      <c r="D15" s="504"/>
      <c r="E15" s="367" t="str">
        <f>IF(入力と①ｽｺｱ重ね印刷!J4="","",入力と①ｽｺｱ重ね印刷!J4)</f>
        <v/>
      </c>
      <c r="F15" s="368"/>
      <c r="G15" s="365" t="s">
        <v>31</v>
      </c>
      <c r="H15" s="366"/>
      <c r="I15" s="367">
        <f ca="1">入力と①ｽｺｱ重ね印刷!H1</f>
        <v>0</v>
      </c>
      <c r="J15" s="368"/>
      <c r="K15" s="367">
        <f ca="1">入力と①ｽｺｱ重ね印刷!J1</f>
        <v>0</v>
      </c>
      <c r="L15" s="368"/>
      <c r="M15" s="371" t="s">
        <v>32</v>
      </c>
      <c r="N15" s="372"/>
      <c r="O15" s="367" t="str">
        <f>IF(入力と①ｽｺｱ重ね印刷!D3="","",入力と①ｽｺｱ重ね印刷!D3+入力と①ｽｺｱ重ね印刷!E3)</f>
        <v/>
      </c>
      <c r="P15" s="368"/>
      <c r="Q15" s="373" t="str">
        <f>IF(入力と①ｽｺｱ重ね印刷!L3="","",入力と①ｽｺｱ重ね印刷!L3+入力と①ｽｺｱ重ね印刷!M3)</f>
        <v/>
      </c>
      <c r="R15" s="375"/>
      <c r="S15" s="374"/>
      <c r="T15" s="371" t="s">
        <v>33</v>
      </c>
      <c r="U15" s="372"/>
      <c r="V15" s="367" t="str">
        <f>IF(入力と①ｽｺｱ重ね印刷!F3="","",入力と①ｽｺｱ重ね印刷!F3+入力と①ｽｺｱ重ね印刷!G3)</f>
        <v/>
      </c>
      <c r="W15" s="368"/>
      <c r="X15" s="367" t="str">
        <f>IF(入力と①ｽｺｱ重ね印刷!N3="","",入力と①ｽｺｱ重ね印刷!N3+入力と①ｽｺｱ重ね印刷!O3)</f>
        <v/>
      </c>
      <c r="Y15" s="368"/>
      <c r="Z15" s="369" t="s">
        <v>34</v>
      </c>
      <c r="AA15" s="370"/>
      <c r="AB15" s="367" t="str">
        <f>IF(入力と①ｽｺｱ重ね印刷!H3=0,"0",IF(入力と①ｽｺｱ重ね印刷!H3="","",入力と①ｽｺｱ重ね印刷!H3))</f>
        <v/>
      </c>
      <c r="AC15" s="368"/>
      <c r="AD15" s="367" t="str">
        <f>IF(入力と①ｽｺｱ重ね印刷!P3=0,"0",IF(入力と①ｽｺｱ重ね印刷!P3="","",入力と①ｽｺｱ重ね印刷!P3))</f>
        <v/>
      </c>
      <c r="AE15" s="368"/>
    </row>
    <row r="16" spans="1:31" ht="13.5" customHeight="1" x14ac:dyDescent="0.2">
      <c r="A16" s="76"/>
      <c r="B16" s="77"/>
      <c r="C16" s="77"/>
      <c r="D16" s="78"/>
      <c r="E16" s="336" t="s">
        <v>18</v>
      </c>
      <c r="F16" s="337"/>
      <c r="G16" s="377" t="s">
        <v>36</v>
      </c>
      <c r="H16" s="328"/>
      <c r="I16" s="378"/>
      <c r="J16" s="378"/>
      <c r="K16" s="378"/>
      <c r="L16" s="379"/>
      <c r="T16" s="327" t="s">
        <v>36</v>
      </c>
      <c r="U16" s="328"/>
      <c r="V16" s="328"/>
      <c r="W16" s="328"/>
      <c r="X16" s="328"/>
      <c r="Y16" s="329"/>
      <c r="Z16" s="336" t="s">
        <v>19</v>
      </c>
      <c r="AA16" s="337"/>
      <c r="AB16" s="76"/>
      <c r="AC16" s="77"/>
      <c r="AD16" s="77"/>
      <c r="AE16" s="78"/>
    </row>
    <row r="17" spans="1:31" ht="13.5" customHeight="1" x14ac:dyDescent="0.2">
      <c r="A17" s="340" t="s">
        <v>35</v>
      </c>
      <c r="B17" s="341"/>
      <c r="C17" s="341"/>
      <c r="D17" s="342"/>
      <c r="E17" s="498" t="str">
        <f>入力と①ｽｺｱ重ね印刷!X10&amp;"/"&amp;入力と①ｽｺｱ重ね印刷!X13</f>
        <v>0/0</v>
      </c>
      <c r="F17" s="499"/>
      <c r="G17" s="79">
        <v>1</v>
      </c>
      <c r="H17" s="80"/>
      <c r="I17" s="81">
        <v>2</v>
      </c>
      <c r="J17" s="188">
        <f>入力と①ｽｺｱ重ね印刷!F6</f>
        <v>0</v>
      </c>
      <c r="K17" s="81">
        <v>3</v>
      </c>
      <c r="L17" s="80"/>
      <c r="T17" s="81">
        <v>1</v>
      </c>
      <c r="U17" s="80"/>
      <c r="V17" s="81">
        <v>2</v>
      </c>
      <c r="W17" s="188">
        <f>入力と①ｽｺｱ重ね印刷!N6</f>
        <v>0</v>
      </c>
      <c r="X17" s="81">
        <v>3</v>
      </c>
      <c r="Y17" s="83"/>
      <c r="Z17" s="498" t="str">
        <f>入力と①ｽｺｱ重ね印刷!AE10&amp;"/"&amp;入力と①ｽｺｱ重ね印刷!AE13</f>
        <v>0/0</v>
      </c>
      <c r="AA17" s="499"/>
      <c r="AB17" s="340" t="s">
        <v>35</v>
      </c>
      <c r="AC17" s="341"/>
      <c r="AD17" s="341"/>
      <c r="AE17" s="342"/>
    </row>
    <row r="18" spans="1:31" ht="16.5" customHeight="1" thickBot="1" x14ac:dyDescent="0.25">
      <c r="A18" s="343"/>
      <c r="B18" s="344"/>
      <c r="C18" s="344"/>
      <c r="D18" s="345"/>
      <c r="E18" s="373"/>
      <c r="F18" s="374"/>
      <c r="G18" s="457">
        <f>入力と①ｽｺｱ重ね印刷!D6</f>
        <v>0</v>
      </c>
      <c r="H18" s="458"/>
      <c r="I18" s="456">
        <f>入力と①ｽｺｱ重ね印刷!E6</f>
        <v>0</v>
      </c>
      <c r="J18" s="458"/>
      <c r="K18" s="456">
        <f>入力と①ｽｺｱ重ね印刷!G6</f>
        <v>0</v>
      </c>
      <c r="L18" s="458"/>
      <c r="T18" s="456">
        <f>入力と①ｽｺｱ重ね印刷!L6</f>
        <v>0</v>
      </c>
      <c r="U18" s="458"/>
      <c r="V18" s="456">
        <f>入力と①ｽｺｱ重ね印刷!M6</f>
        <v>0</v>
      </c>
      <c r="W18" s="458"/>
      <c r="X18" s="456">
        <f>入力と①ｽｺｱ重ね印刷!O6</f>
        <v>0</v>
      </c>
      <c r="Y18" s="502"/>
      <c r="Z18" s="373"/>
      <c r="AA18" s="374"/>
      <c r="AB18" s="343"/>
      <c r="AC18" s="344"/>
      <c r="AD18" s="344"/>
      <c r="AE18" s="345"/>
    </row>
    <row r="19" spans="1:31" ht="3.75" customHeight="1" x14ac:dyDescent="0.2">
      <c r="A19" s="84"/>
      <c r="B19" s="85"/>
      <c r="C19" s="85"/>
      <c r="D19" s="85"/>
      <c r="E19" s="85"/>
      <c r="F19" s="85"/>
      <c r="G19" s="85"/>
      <c r="H19" s="85"/>
      <c r="I19" s="86"/>
      <c r="J19" s="86"/>
      <c r="K19" s="86"/>
      <c r="L19" s="86"/>
      <c r="T19" s="85"/>
      <c r="U19" s="85"/>
      <c r="V19" s="85"/>
      <c r="W19" s="85"/>
      <c r="X19" s="85"/>
      <c r="Y19" s="85"/>
      <c r="Z19" s="85"/>
      <c r="AA19" s="85"/>
      <c r="AB19" s="85"/>
      <c r="AC19" s="85"/>
      <c r="AD19" s="85"/>
      <c r="AE19" s="85"/>
    </row>
    <row r="20" spans="1:31" ht="16.5" customHeight="1" x14ac:dyDescent="0.2">
      <c r="A20" s="350" t="s">
        <v>37</v>
      </c>
      <c r="B20" s="350"/>
      <c r="C20" s="330" t="str">
        <f>IF(試合情報とｻｲﾝ用①印刷!C9="","",(試合情報とｻｲﾝ用①印刷!C9))</f>
        <v>済南学院</v>
      </c>
      <c r="D20" s="331"/>
      <c r="E20" s="331"/>
      <c r="F20" s="331"/>
      <c r="G20" s="331"/>
      <c r="H20" s="331"/>
      <c r="I20" s="332"/>
      <c r="J20" s="500" t="s">
        <v>42</v>
      </c>
      <c r="K20" s="501"/>
      <c r="L20" s="113" t="s">
        <v>41</v>
      </c>
      <c r="M20" s="113" t="s">
        <v>40</v>
      </c>
      <c r="N20" s="113" t="s">
        <v>39</v>
      </c>
      <c r="O20" s="122" t="s">
        <v>38</v>
      </c>
      <c r="P20" s="351" t="s">
        <v>37</v>
      </c>
      <c r="Q20" s="352"/>
      <c r="R20" s="353"/>
      <c r="S20" s="330" t="str">
        <f>IF(試合情報とｻｲﾝ用①印刷!C11="","",(試合情報とｻｲﾝ用①印刷!C11))</f>
        <v>最上農業</v>
      </c>
      <c r="T20" s="331"/>
      <c r="U20" s="331"/>
      <c r="V20" s="331"/>
      <c r="W20" s="331"/>
      <c r="X20" s="331"/>
      <c r="Y20" s="332"/>
      <c r="Z20" s="500" t="s">
        <v>42</v>
      </c>
      <c r="AA20" s="501"/>
      <c r="AB20" s="113" t="s">
        <v>41</v>
      </c>
      <c r="AC20" s="113" t="s">
        <v>40</v>
      </c>
      <c r="AD20" s="113" t="s">
        <v>39</v>
      </c>
      <c r="AE20" s="121" t="s">
        <v>38</v>
      </c>
    </row>
    <row r="21" spans="1:31" ht="16.5" customHeight="1" x14ac:dyDescent="0.2">
      <c r="A21" s="177">
        <f ca="1">試合情報とｻｲﾝ用①印刷!B17</f>
        <v>1</v>
      </c>
      <c r="B21" s="178" t="str">
        <f ca="1">IF(試合情報とｻｲﾝ用①印刷!D17=0,"",試合情報とｻｲﾝ用①印刷!D17)</f>
        <v>c</v>
      </c>
      <c r="C21" s="483" t="str">
        <f ca="1">試合情報とｻｲﾝ用①印刷!C17</f>
        <v>長門 一の宮</v>
      </c>
      <c r="D21" s="484"/>
      <c r="E21" s="484"/>
      <c r="F21" s="484"/>
      <c r="G21" s="484"/>
      <c r="H21" s="484"/>
      <c r="I21" s="485"/>
      <c r="J21" s="496">
        <f ca="1">ﾗﾝﾆﾝｸﾞｽｺｱ印刷!I16</f>
        <v>0</v>
      </c>
      <c r="K21" s="497"/>
      <c r="L21" s="179">
        <f ca="1">ﾗﾝﾆﾝｸﾞｽｺｱ印刷!J16</f>
        <v>0</v>
      </c>
      <c r="M21" s="179">
        <f ca="1">ﾗﾝﾆﾝｸﾞｽｺｱ印刷!K16</f>
        <v>0</v>
      </c>
      <c r="N21" s="179">
        <f ca="1">ﾗﾝﾆﾝｸﾞｽｺｱ印刷!L16</f>
        <v>0</v>
      </c>
      <c r="O21" s="179">
        <f ca="1">ﾗﾝﾆﾝｸﾞｽｺｱ印刷!M16</f>
        <v>0</v>
      </c>
      <c r="P21" s="494">
        <f ca="1">試合情報とｻｲﾝ用①印刷!F17</f>
        <v>1</v>
      </c>
      <c r="Q21" s="495"/>
      <c r="R21" s="178" t="str">
        <f ca="1">IF(試合情報とｻｲﾝ用①印刷!H17=0,"",試合情報とｻｲﾝ用①印刷!H17)</f>
        <v/>
      </c>
      <c r="S21" s="483" t="str">
        <f ca="1">試合情報とｻｲﾝ用①印刷!G17</f>
        <v>周防 佐山</v>
      </c>
      <c r="T21" s="484"/>
      <c r="U21" s="484"/>
      <c r="V21" s="484"/>
      <c r="W21" s="484"/>
      <c r="X21" s="484"/>
      <c r="Y21" s="485"/>
      <c r="Z21" s="483">
        <f ca="1">ﾗﾝﾆﾝｸﾞｽｺｱ印刷!I38</f>
        <v>0</v>
      </c>
      <c r="AA21" s="485"/>
      <c r="AB21" s="179">
        <f ca="1">ﾗﾝﾆﾝｸﾞｽｺｱ印刷!J38</f>
        <v>0</v>
      </c>
      <c r="AC21" s="179">
        <f ca="1">ﾗﾝﾆﾝｸﾞｽｺｱ印刷!K38</f>
        <v>0</v>
      </c>
      <c r="AD21" s="179">
        <f ca="1">ﾗﾝﾆﾝｸﾞｽｺｱ印刷!L38</f>
        <v>0</v>
      </c>
      <c r="AE21" s="179">
        <f ca="1">ﾗﾝﾆﾝｸﾞｽｺｱ印刷!M38</f>
        <v>0</v>
      </c>
    </row>
    <row r="22" spans="1:31" ht="16.5" customHeight="1" x14ac:dyDescent="0.2">
      <c r="A22" s="180">
        <f ca="1">試合情報とｻｲﾝ用①印刷!B18</f>
        <v>2</v>
      </c>
      <c r="B22" s="181" t="str">
        <f ca="1">IF(試合情報とｻｲﾝ用①印刷!D18=0,"",試合情報とｻｲﾝ用①印刷!D18)</f>
        <v/>
      </c>
      <c r="C22" s="480" t="str">
        <f ca="1">試合情報とｻｲﾝ用①印刷!C18</f>
        <v>長門 湯本</v>
      </c>
      <c r="D22" s="481"/>
      <c r="E22" s="481"/>
      <c r="F22" s="481"/>
      <c r="G22" s="481"/>
      <c r="H22" s="481"/>
      <c r="I22" s="482"/>
      <c r="J22" s="492">
        <f ca="1">ﾗﾝﾆﾝｸﾞｽｺｱ印刷!I17</f>
        <v>0</v>
      </c>
      <c r="K22" s="493"/>
      <c r="L22" s="182">
        <f ca="1">ﾗﾝﾆﾝｸﾞｽｺｱ印刷!J17</f>
        <v>0</v>
      </c>
      <c r="M22" s="182">
        <f ca="1">ﾗﾝﾆﾝｸﾞｽｺｱ印刷!K17</f>
        <v>0</v>
      </c>
      <c r="N22" s="182">
        <f ca="1">ﾗﾝﾆﾝｸﾞｽｺｱ印刷!L17</f>
        <v>0</v>
      </c>
      <c r="O22" s="182">
        <f ca="1">ﾗﾝﾆﾝｸﾞｽｺｱ印刷!M17</f>
        <v>0</v>
      </c>
      <c r="P22" s="488">
        <f ca="1">試合情報とｻｲﾝ用①印刷!F18</f>
        <v>2</v>
      </c>
      <c r="Q22" s="489"/>
      <c r="R22" s="181" t="str">
        <f ca="1">IF(試合情報とｻｲﾝ用①印刷!H18=0,"",試合情報とｻｲﾝ用①印刷!H18)</f>
        <v/>
      </c>
      <c r="S22" s="480" t="str">
        <f ca="1">試合情報とｻｲﾝ用①印刷!G18</f>
        <v>周防 花岡</v>
      </c>
      <c r="T22" s="481"/>
      <c r="U22" s="481"/>
      <c r="V22" s="481"/>
      <c r="W22" s="481"/>
      <c r="X22" s="481"/>
      <c r="Y22" s="482"/>
      <c r="Z22" s="480">
        <f ca="1">ﾗﾝﾆﾝｸﾞｽｺｱ印刷!I39</f>
        <v>0</v>
      </c>
      <c r="AA22" s="482"/>
      <c r="AB22" s="182">
        <f ca="1">ﾗﾝﾆﾝｸﾞｽｺｱ印刷!J39</f>
        <v>0</v>
      </c>
      <c r="AC22" s="182">
        <f ca="1">ﾗﾝﾆﾝｸﾞｽｺｱ印刷!K39</f>
        <v>0</v>
      </c>
      <c r="AD22" s="182">
        <f ca="1">ﾗﾝﾆﾝｸﾞｽｺｱ印刷!L39</f>
        <v>0</v>
      </c>
      <c r="AE22" s="182">
        <f ca="1">ﾗﾝﾆﾝｸﾞｽｺｱ印刷!M39</f>
        <v>0</v>
      </c>
    </row>
    <row r="23" spans="1:31" ht="16.5" customHeight="1" x14ac:dyDescent="0.2">
      <c r="A23" s="180">
        <f ca="1">試合情報とｻｲﾝ用①印刷!B19</f>
        <v>3</v>
      </c>
      <c r="B23" s="181" t="str">
        <f ca="1">IF(試合情報とｻｲﾝ用①印刷!D19=0,"",試合情報とｻｲﾝ用①印刷!D19)</f>
        <v/>
      </c>
      <c r="C23" s="480" t="str">
        <f ca="1">試合情報とｻｲﾝ用①印刷!C19</f>
        <v>長門 長沢</v>
      </c>
      <c r="D23" s="481"/>
      <c r="E23" s="481"/>
      <c r="F23" s="481"/>
      <c r="G23" s="481"/>
      <c r="H23" s="481"/>
      <c r="I23" s="482"/>
      <c r="J23" s="492">
        <f ca="1">ﾗﾝﾆﾝｸﾞｽｺｱ印刷!I18</f>
        <v>0</v>
      </c>
      <c r="K23" s="493"/>
      <c r="L23" s="182">
        <f ca="1">ﾗﾝﾆﾝｸﾞｽｺｱ印刷!J18</f>
        <v>0</v>
      </c>
      <c r="M23" s="182">
        <f ca="1">ﾗﾝﾆﾝｸﾞｽｺｱ印刷!K18</f>
        <v>0</v>
      </c>
      <c r="N23" s="182">
        <f ca="1">ﾗﾝﾆﾝｸﾞｽｺｱ印刷!L18</f>
        <v>0</v>
      </c>
      <c r="O23" s="182">
        <f ca="1">ﾗﾝﾆﾝｸﾞｽｺｱ印刷!M18</f>
        <v>0</v>
      </c>
      <c r="P23" s="488">
        <f ca="1">試合情報とｻｲﾝ用①印刷!F19</f>
        <v>3</v>
      </c>
      <c r="Q23" s="489"/>
      <c r="R23" s="181" t="str">
        <f ca="1">IF(試合情報とｻｲﾝ用①印刷!H19=0,"",試合情報とｻｲﾝ用①印刷!H19)</f>
        <v/>
      </c>
      <c r="S23" s="480" t="str">
        <f ca="1">試合情報とｻｲﾝ用①印刷!G19</f>
        <v>周防 下郷</v>
      </c>
      <c r="T23" s="481"/>
      <c r="U23" s="481"/>
      <c r="V23" s="481"/>
      <c r="W23" s="481"/>
      <c r="X23" s="481"/>
      <c r="Y23" s="482"/>
      <c r="Z23" s="480">
        <f ca="1">ﾗﾝﾆﾝｸﾞｽｺｱ印刷!I40</f>
        <v>0</v>
      </c>
      <c r="AA23" s="482"/>
      <c r="AB23" s="182">
        <f ca="1">ﾗﾝﾆﾝｸﾞｽｺｱ印刷!J40</f>
        <v>0</v>
      </c>
      <c r="AC23" s="182">
        <f ca="1">ﾗﾝﾆﾝｸﾞｽｺｱ印刷!K40</f>
        <v>0</v>
      </c>
      <c r="AD23" s="182">
        <f ca="1">ﾗﾝﾆﾝｸﾞｽｺｱ印刷!L40</f>
        <v>0</v>
      </c>
      <c r="AE23" s="182">
        <f ca="1">ﾗﾝﾆﾝｸﾞｽｺｱ印刷!M40</f>
        <v>0</v>
      </c>
    </row>
    <row r="24" spans="1:31" ht="16.5" customHeight="1" x14ac:dyDescent="0.2">
      <c r="A24" s="180">
        <f ca="1">試合情報とｻｲﾝ用①印刷!B20</f>
        <v>4</v>
      </c>
      <c r="B24" s="181" t="str">
        <f ca="1">IF(試合情報とｻｲﾝ用①印刷!D20=0,"",試合情報とｻｲﾝ用①印刷!D20)</f>
        <v/>
      </c>
      <c r="C24" s="480" t="str">
        <f ca="1">試合情報とｻｲﾝ用①印刷!C20</f>
        <v>長門 本山</v>
      </c>
      <c r="D24" s="481"/>
      <c r="E24" s="481"/>
      <c r="F24" s="481"/>
      <c r="G24" s="481"/>
      <c r="H24" s="481"/>
      <c r="I24" s="482"/>
      <c r="J24" s="492">
        <f ca="1">ﾗﾝﾆﾝｸﾞｽｺｱ印刷!I19</f>
        <v>0</v>
      </c>
      <c r="K24" s="493"/>
      <c r="L24" s="182">
        <f ca="1">ﾗﾝﾆﾝｸﾞｽｺｱ印刷!J19</f>
        <v>0</v>
      </c>
      <c r="M24" s="182">
        <f ca="1">ﾗﾝﾆﾝｸﾞｽｺｱ印刷!K19</f>
        <v>0</v>
      </c>
      <c r="N24" s="182">
        <f ca="1">ﾗﾝﾆﾝｸﾞｽｺｱ印刷!L19</f>
        <v>0</v>
      </c>
      <c r="O24" s="182">
        <f ca="1">ﾗﾝﾆﾝｸﾞｽｺｱ印刷!M19</f>
        <v>0</v>
      </c>
      <c r="P24" s="488">
        <f ca="1">試合情報とｻｲﾝ用①印刷!F20</f>
        <v>4</v>
      </c>
      <c r="Q24" s="489"/>
      <c r="R24" s="181" t="str">
        <f ca="1">IF(試合情報とｻｲﾝ用①印刷!H20=0,"",試合情報とｻｲﾝ用①印刷!H20)</f>
        <v/>
      </c>
      <c r="S24" s="480" t="str">
        <f ca="1">試合情報とｻｲﾝ用①印刷!G20</f>
        <v>周防 高森</v>
      </c>
      <c r="T24" s="481"/>
      <c r="U24" s="481"/>
      <c r="V24" s="481"/>
      <c r="W24" s="481"/>
      <c r="X24" s="481"/>
      <c r="Y24" s="482"/>
      <c r="Z24" s="480">
        <f ca="1">ﾗﾝﾆﾝｸﾞｽｺｱ印刷!I41</f>
        <v>0</v>
      </c>
      <c r="AA24" s="482"/>
      <c r="AB24" s="182">
        <f ca="1">ﾗﾝﾆﾝｸﾞｽｺｱ印刷!J41</f>
        <v>0</v>
      </c>
      <c r="AC24" s="182">
        <f ca="1">ﾗﾝﾆﾝｸﾞｽｺｱ印刷!K41</f>
        <v>0</v>
      </c>
      <c r="AD24" s="182">
        <f ca="1">ﾗﾝﾆﾝｸﾞｽｺｱ印刷!L41</f>
        <v>0</v>
      </c>
      <c r="AE24" s="182">
        <f ca="1">ﾗﾝﾆﾝｸﾞｽｺｱ印刷!M41</f>
        <v>0</v>
      </c>
    </row>
    <row r="25" spans="1:31" ht="16.5" customHeight="1" x14ac:dyDescent="0.2">
      <c r="A25" s="180">
        <f ca="1">試合情報とｻｲﾝ用①印刷!B21</f>
        <v>5</v>
      </c>
      <c r="B25" s="181" t="str">
        <f ca="1">IF(試合情報とｻｲﾝ用①印刷!D21=0,"",試合情報とｻｲﾝ用①印刷!D21)</f>
        <v/>
      </c>
      <c r="C25" s="480" t="str">
        <f ca="1">試合情報とｻｲﾝ用①印刷!C21</f>
        <v>長門 古市</v>
      </c>
      <c r="D25" s="481"/>
      <c r="E25" s="481"/>
      <c r="F25" s="481"/>
      <c r="G25" s="481"/>
      <c r="H25" s="481"/>
      <c r="I25" s="482"/>
      <c r="J25" s="492">
        <f ca="1">ﾗﾝﾆﾝｸﾞｽｺｱ印刷!I20</f>
        <v>0</v>
      </c>
      <c r="K25" s="493"/>
      <c r="L25" s="182">
        <f ca="1">ﾗﾝﾆﾝｸﾞｽｺｱ印刷!J20</f>
        <v>0</v>
      </c>
      <c r="M25" s="182">
        <f ca="1">ﾗﾝﾆﾝｸﾞｽｺｱ印刷!K20</f>
        <v>0</v>
      </c>
      <c r="N25" s="182">
        <f ca="1">ﾗﾝﾆﾝｸﾞｽｺｱ印刷!L20</f>
        <v>0</v>
      </c>
      <c r="O25" s="182">
        <f ca="1">ﾗﾝﾆﾝｸﾞｽｺｱ印刷!M20</f>
        <v>0</v>
      </c>
      <c r="P25" s="488">
        <f ca="1">試合情報とｻｲﾝ用①印刷!F21</f>
        <v>5</v>
      </c>
      <c r="Q25" s="489"/>
      <c r="R25" s="181" t="str">
        <f ca="1">IF(試合情報とｻｲﾝ用①印刷!H21=0,"",試合情報とｻｲﾝ用①印刷!H21)</f>
        <v/>
      </c>
      <c r="S25" s="480" t="str">
        <f ca="1">試合情報とｻｲﾝ用①印刷!G21</f>
        <v>周防 久保</v>
      </c>
      <c r="T25" s="481"/>
      <c r="U25" s="481"/>
      <c r="V25" s="481"/>
      <c r="W25" s="481"/>
      <c r="X25" s="481"/>
      <c r="Y25" s="482"/>
      <c r="Z25" s="480">
        <f ca="1">ﾗﾝﾆﾝｸﾞｽｺｱ印刷!I42</f>
        <v>0</v>
      </c>
      <c r="AA25" s="482"/>
      <c r="AB25" s="182">
        <f ca="1">ﾗﾝﾆﾝｸﾞｽｺｱ印刷!J42</f>
        <v>0</v>
      </c>
      <c r="AC25" s="182">
        <f ca="1">ﾗﾝﾆﾝｸﾞｽｺｱ印刷!K42</f>
        <v>0</v>
      </c>
      <c r="AD25" s="182">
        <f ca="1">ﾗﾝﾆﾝｸﾞｽｺｱ印刷!L42</f>
        <v>0</v>
      </c>
      <c r="AE25" s="182">
        <f ca="1">ﾗﾝﾆﾝｸﾞｽｺｱ印刷!M42</f>
        <v>0</v>
      </c>
    </row>
    <row r="26" spans="1:31" ht="16.5" customHeight="1" x14ac:dyDescent="0.2">
      <c r="A26" s="180">
        <f ca="1">試合情報とｻｲﾝ用①印刷!B22</f>
        <v>6</v>
      </c>
      <c r="B26" s="181" t="str">
        <f ca="1">IF(試合情報とｻｲﾝ用①印刷!D22=0,"",試合情報とｻｲﾝ用①印刷!D22)</f>
        <v/>
      </c>
      <c r="C26" s="480" t="str">
        <f ca="1">試合情報とｻｲﾝ用①印刷!C22</f>
        <v>長門 二見</v>
      </c>
      <c r="D26" s="481"/>
      <c r="E26" s="481"/>
      <c r="F26" s="481"/>
      <c r="G26" s="481"/>
      <c r="H26" s="481"/>
      <c r="I26" s="482"/>
      <c r="J26" s="492">
        <f ca="1">ﾗﾝﾆﾝｸﾞｽｺｱ印刷!I21</f>
        <v>0</v>
      </c>
      <c r="K26" s="493"/>
      <c r="L26" s="182">
        <f ca="1">ﾗﾝﾆﾝｸﾞｽｺｱ印刷!J21</f>
        <v>0</v>
      </c>
      <c r="M26" s="182">
        <f ca="1">ﾗﾝﾆﾝｸﾞｽｺｱ印刷!K21</f>
        <v>0</v>
      </c>
      <c r="N26" s="182">
        <f ca="1">ﾗﾝﾆﾝｸﾞｽｺｱ印刷!L21</f>
        <v>0</v>
      </c>
      <c r="O26" s="182">
        <f ca="1">ﾗﾝﾆﾝｸﾞｽｺｱ印刷!M21</f>
        <v>0</v>
      </c>
      <c r="P26" s="488">
        <f ca="1">試合情報とｻｲﾝ用①印刷!F22</f>
        <v>6</v>
      </c>
      <c r="Q26" s="489"/>
      <c r="R26" s="181" t="str">
        <f ca="1">IF(試合情報とｻｲﾝ用①印刷!H22=0,"",試合情報とｻｲﾝ用①印刷!H22)</f>
        <v>c</v>
      </c>
      <c r="S26" s="480" t="str">
        <f ca="1">試合情報とｻｲﾝ用①印刷!G22</f>
        <v>湯田 温泉</v>
      </c>
      <c r="T26" s="481"/>
      <c r="U26" s="481"/>
      <c r="V26" s="481"/>
      <c r="W26" s="481"/>
      <c r="X26" s="481"/>
      <c r="Y26" s="482"/>
      <c r="Z26" s="480">
        <f ca="1">ﾗﾝﾆﾝｸﾞｽｺｱ印刷!I43</f>
        <v>0</v>
      </c>
      <c r="AA26" s="482"/>
      <c r="AB26" s="182">
        <f ca="1">ﾗﾝﾆﾝｸﾞｽｺｱ印刷!J43</f>
        <v>0</v>
      </c>
      <c r="AC26" s="182">
        <f ca="1">ﾗﾝﾆﾝｸﾞｽｺｱ印刷!K43</f>
        <v>0</v>
      </c>
      <c r="AD26" s="182">
        <f ca="1">ﾗﾝﾆﾝｸﾞｽｺｱ印刷!L43</f>
        <v>0</v>
      </c>
      <c r="AE26" s="182">
        <f ca="1">ﾗﾝﾆﾝｸﾞｽｺｱ印刷!M43</f>
        <v>0</v>
      </c>
    </row>
    <row r="27" spans="1:31" ht="16.5" customHeight="1" x14ac:dyDescent="0.2">
      <c r="A27" s="180">
        <f ca="1">IF(試合情報とｻｲﾝ用①印刷!B23="","",(試合情報とｻｲﾝ用①印刷!B23))</f>
        <v>7</v>
      </c>
      <c r="B27" s="181" t="str">
        <f ca="1">IF(試合情報とｻｲﾝ用①印刷!D23=0,"",試合情報とｻｲﾝ用①印刷!D23)</f>
        <v/>
      </c>
      <c r="C27" s="480" t="str">
        <f ca="1">IF(試合情報とｻｲﾝ用①印刷!C23="","",(試合情報とｻｲﾝ用①印刷!C23))</f>
        <v>長門 粟野</v>
      </c>
      <c r="D27" s="481"/>
      <c r="E27" s="481"/>
      <c r="F27" s="481"/>
      <c r="G27" s="481"/>
      <c r="H27" s="481"/>
      <c r="I27" s="482"/>
      <c r="J27" s="492">
        <f ca="1">ﾗﾝﾆﾝｸﾞｽｺｱ印刷!I22</f>
        <v>0</v>
      </c>
      <c r="K27" s="493"/>
      <c r="L27" s="182">
        <f ca="1">ﾗﾝﾆﾝｸﾞｽｺｱ印刷!J22</f>
        <v>0</v>
      </c>
      <c r="M27" s="182">
        <f ca="1">ﾗﾝﾆﾝｸﾞｽｺｱ印刷!K22</f>
        <v>0</v>
      </c>
      <c r="N27" s="182">
        <f ca="1">ﾗﾝﾆﾝｸﾞｽｺｱ印刷!L22</f>
        <v>0</v>
      </c>
      <c r="O27" s="182">
        <f ca="1">ﾗﾝﾆﾝｸﾞｽｺｱ印刷!M22</f>
        <v>0</v>
      </c>
      <c r="P27" s="488">
        <f ca="1">試合情報とｻｲﾝ用①印刷!F23</f>
        <v>7</v>
      </c>
      <c r="Q27" s="489"/>
      <c r="R27" s="181" t="str">
        <f ca="1">IF(試合情報とｻｲﾝ用①印刷!H23=0,"",試合情報とｻｲﾝ用①印刷!H23)</f>
        <v/>
      </c>
      <c r="S27" s="480" t="str">
        <f ca="1">IF(試合情報とｻｲﾝ用①印刷!G23="","",(試合情報とｻｲﾝ用①印刷!G23))</f>
        <v>宇部 岬</v>
      </c>
      <c r="T27" s="481"/>
      <c r="U27" s="481"/>
      <c r="V27" s="481"/>
      <c r="W27" s="481"/>
      <c r="X27" s="481"/>
      <c r="Y27" s="482"/>
      <c r="Z27" s="480">
        <f ca="1">ﾗﾝﾆﾝｸﾞｽｺｱ印刷!I44</f>
        <v>0</v>
      </c>
      <c r="AA27" s="482"/>
      <c r="AB27" s="182">
        <f ca="1">ﾗﾝﾆﾝｸﾞｽｺｱ印刷!J44</f>
        <v>0</v>
      </c>
      <c r="AC27" s="182">
        <f ca="1">ﾗﾝﾆﾝｸﾞｽｺｱ印刷!K44</f>
        <v>0</v>
      </c>
      <c r="AD27" s="182">
        <f ca="1">ﾗﾝﾆﾝｸﾞｽｺｱ印刷!L44</f>
        <v>0</v>
      </c>
      <c r="AE27" s="182">
        <f ca="1">ﾗﾝﾆﾝｸﾞｽｺｱ印刷!M44</f>
        <v>0</v>
      </c>
    </row>
    <row r="28" spans="1:31" ht="16.5" customHeight="1" x14ac:dyDescent="0.2">
      <c r="A28" s="180">
        <f ca="1">IF(試合情報とｻｲﾝ用①印刷!B24="","",(試合情報とｻｲﾝ用①印刷!B24))</f>
        <v>8</v>
      </c>
      <c r="B28" s="181" t="str">
        <f ca="1">IF(試合情報とｻｲﾝ用①印刷!D24=0,"",試合情報とｻｲﾝ用①印刷!D24)</f>
        <v/>
      </c>
      <c r="C28" s="480" t="str">
        <f ca="1">IF(試合情報とｻｲﾝ用①印刷!C24="","",(試合情報とｻｲﾝ用①印刷!C24))</f>
        <v>長門 三隅</v>
      </c>
      <c r="D28" s="481"/>
      <c r="E28" s="481"/>
      <c r="F28" s="481"/>
      <c r="G28" s="481"/>
      <c r="H28" s="481"/>
      <c r="I28" s="482"/>
      <c r="J28" s="492">
        <f ca="1">ﾗﾝﾆﾝｸﾞｽｺｱ印刷!I23</f>
        <v>0</v>
      </c>
      <c r="K28" s="493"/>
      <c r="L28" s="182">
        <f ca="1">ﾗﾝﾆﾝｸﾞｽｺｱ印刷!J23</f>
        <v>0</v>
      </c>
      <c r="M28" s="182">
        <f ca="1">ﾗﾝﾆﾝｸﾞｽｺｱ印刷!K23</f>
        <v>0</v>
      </c>
      <c r="N28" s="182">
        <f ca="1">ﾗﾝﾆﾝｸﾞｽｺｱ印刷!L23</f>
        <v>0</v>
      </c>
      <c r="O28" s="182">
        <f ca="1">ﾗﾝﾆﾝｸﾞｽｺｱ印刷!M23</f>
        <v>0</v>
      </c>
      <c r="P28" s="488">
        <f ca="1">試合情報とｻｲﾝ用①印刷!F24</f>
        <v>8</v>
      </c>
      <c r="Q28" s="489"/>
      <c r="R28" s="181" t="str">
        <f ca="1">IF(試合情報とｻｲﾝ用①印刷!H24=0,"",試合情報とｻｲﾝ用①印刷!H24)</f>
        <v/>
      </c>
      <c r="S28" s="480" t="str">
        <f ca="1">IF(試合情報とｻｲﾝ用①印刷!G24="","",(試合情報とｻｲﾝ用①印刷!G24))</f>
        <v>宇部 新川</v>
      </c>
      <c r="T28" s="481"/>
      <c r="U28" s="481"/>
      <c r="V28" s="481"/>
      <c r="W28" s="481"/>
      <c r="X28" s="481"/>
      <c r="Y28" s="482"/>
      <c r="Z28" s="480">
        <f ca="1">ﾗﾝﾆﾝｸﾞｽｺｱ印刷!I45</f>
        <v>0</v>
      </c>
      <c r="AA28" s="482"/>
      <c r="AB28" s="182">
        <f ca="1">ﾗﾝﾆﾝｸﾞｽｺｱ印刷!J45</f>
        <v>0</v>
      </c>
      <c r="AC28" s="182">
        <f ca="1">ﾗﾝﾆﾝｸﾞｽｺｱ印刷!K45</f>
        <v>0</v>
      </c>
      <c r="AD28" s="182">
        <f ca="1">ﾗﾝﾆﾝｸﾞｽｺｱ印刷!L45</f>
        <v>0</v>
      </c>
      <c r="AE28" s="182">
        <f ca="1">ﾗﾝﾆﾝｸﾞｽｺｱ印刷!M45</f>
        <v>0</v>
      </c>
    </row>
    <row r="29" spans="1:31" ht="16.5" customHeight="1" x14ac:dyDescent="0.2">
      <c r="A29" s="180">
        <f ca="1">IF(試合情報とｻｲﾝ用①印刷!B25="","",(試合情報とｻｲﾝ用①印刷!B25))</f>
        <v>9</v>
      </c>
      <c r="B29" s="181" t="str">
        <f ca="1">IF(試合情報とｻｲﾝ用①印刷!D25=0,"",試合情報とｻｲﾝ用①印刷!D25)</f>
        <v/>
      </c>
      <c r="C29" s="480" t="str">
        <f ca="1">IF(試合情報とｻｲﾝ用①印刷!C25="","",(試合情報とｻｲﾝ用①印刷!C25))</f>
        <v>長門 大井</v>
      </c>
      <c r="D29" s="481"/>
      <c r="E29" s="481"/>
      <c r="F29" s="481"/>
      <c r="G29" s="481"/>
      <c r="H29" s="481"/>
      <c r="I29" s="482"/>
      <c r="J29" s="492">
        <f ca="1">ﾗﾝﾆﾝｸﾞｽｺｱ印刷!I24</f>
        <v>0</v>
      </c>
      <c r="K29" s="493"/>
      <c r="L29" s="182">
        <f ca="1">ﾗﾝﾆﾝｸﾞｽｺｱ印刷!J24</f>
        <v>0</v>
      </c>
      <c r="M29" s="182">
        <f ca="1">ﾗﾝﾆﾝｸﾞｽｺｱ印刷!K24</f>
        <v>0</v>
      </c>
      <c r="N29" s="182">
        <f ca="1">ﾗﾝﾆﾝｸﾞｽｺｱ印刷!L24</f>
        <v>0</v>
      </c>
      <c r="O29" s="182">
        <f ca="1">ﾗﾝﾆﾝｸﾞｽｺｱ印刷!M24</f>
        <v>0</v>
      </c>
      <c r="P29" s="488">
        <f ca="1">試合情報とｻｲﾝ用①印刷!F25</f>
        <v>9</v>
      </c>
      <c r="Q29" s="489"/>
      <c r="R29" s="181" t="str">
        <f ca="1">IF(試合情報とｻｲﾝ用①印刷!H25=0,"",試合情報とｻｲﾝ用①印刷!H25)</f>
        <v/>
      </c>
      <c r="S29" s="480" t="str">
        <f ca="1">IF(試合情報とｻｲﾝ用①印刷!G25="","",(試合情報とｻｲﾝ用①印刷!G25))</f>
        <v>小野田 港</v>
      </c>
      <c r="T29" s="481"/>
      <c r="U29" s="481"/>
      <c r="V29" s="481"/>
      <c r="W29" s="481"/>
      <c r="X29" s="481"/>
      <c r="Y29" s="482"/>
      <c r="Z29" s="480">
        <f ca="1">ﾗﾝﾆﾝｸﾞｽｺｱ印刷!I46</f>
        <v>0</v>
      </c>
      <c r="AA29" s="482"/>
      <c r="AB29" s="182">
        <f ca="1">ﾗﾝﾆﾝｸﾞｽｺｱ印刷!J46</f>
        <v>0</v>
      </c>
      <c r="AC29" s="182">
        <f ca="1">ﾗﾝﾆﾝｸﾞｽｺｱ印刷!K46</f>
        <v>0</v>
      </c>
      <c r="AD29" s="182">
        <f ca="1">ﾗﾝﾆﾝｸﾞｽｺｱ印刷!L46</f>
        <v>0</v>
      </c>
      <c r="AE29" s="182">
        <f ca="1">ﾗﾝﾆﾝｸﾞｽｺｱ印刷!M46</f>
        <v>0</v>
      </c>
    </row>
    <row r="30" spans="1:31" ht="16.5" customHeight="1" x14ac:dyDescent="0.2">
      <c r="A30" s="180">
        <f ca="1">IF(試合情報とｻｲﾝ用①印刷!B26="","",(試合情報とｻｲﾝ用①印刷!B26))</f>
        <v>10</v>
      </c>
      <c r="B30" s="181" t="str">
        <f ca="1">IF(試合情報とｻｲﾝ用①印刷!D26=0,"",試合情報とｻｲﾝ用①印刷!D26)</f>
        <v/>
      </c>
      <c r="C30" s="480" t="str">
        <f ca="1">IF(試合情報とｻｲﾝ用①印刷!C26="","",(試合情報とｻｲﾝ用①印刷!C26))</f>
        <v>宇賀 本郷</v>
      </c>
      <c r="D30" s="481"/>
      <c r="E30" s="481"/>
      <c r="F30" s="481"/>
      <c r="G30" s="481"/>
      <c r="H30" s="481"/>
      <c r="I30" s="482"/>
      <c r="J30" s="492">
        <f ca="1">ﾗﾝﾆﾝｸﾞｽｺｱ印刷!I25</f>
        <v>0</v>
      </c>
      <c r="K30" s="493"/>
      <c r="L30" s="182">
        <f ca="1">ﾗﾝﾆﾝｸﾞｽｺｱ印刷!J25</f>
        <v>0</v>
      </c>
      <c r="M30" s="182">
        <f ca="1">ﾗﾝﾆﾝｸﾞｽｺｱ印刷!K25</f>
        <v>0</v>
      </c>
      <c r="N30" s="182">
        <f ca="1">ﾗﾝﾆﾝｸﾞｽｺｱ印刷!L25</f>
        <v>0</v>
      </c>
      <c r="O30" s="182">
        <f ca="1">ﾗﾝﾆﾝｸﾞｽｺｱ印刷!M25</f>
        <v>0</v>
      </c>
      <c r="P30" s="488">
        <f ca="1">試合情報とｻｲﾝ用①印刷!F26</f>
        <v>10</v>
      </c>
      <c r="Q30" s="489"/>
      <c r="R30" s="181" t="str">
        <f ca="1">IF(試合情報とｻｲﾝ用①印刷!H26=0,"",試合情報とｻｲﾝ用①印刷!H26)</f>
        <v/>
      </c>
      <c r="S30" s="480" t="str">
        <f ca="1">IF(試合情報とｻｲﾝ用①印刷!G26="","",(試合情報とｻｲﾝ用①印刷!G26))</f>
        <v>浜 河内</v>
      </c>
      <c r="T30" s="481"/>
      <c r="U30" s="481"/>
      <c r="V30" s="481"/>
      <c r="W30" s="481"/>
      <c r="X30" s="481"/>
      <c r="Y30" s="482"/>
      <c r="Z30" s="480">
        <f ca="1">ﾗﾝﾆﾝｸﾞｽｺｱ印刷!I47</f>
        <v>0</v>
      </c>
      <c r="AA30" s="482"/>
      <c r="AB30" s="182">
        <f ca="1">ﾗﾝﾆﾝｸﾞｽｺｱ印刷!J47</f>
        <v>0</v>
      </c>
      <c r="AC30" s="182">
        <f ca="1">ﾗﾝﾆﾝｸﾞｽｺｱ印刷!K47</f>
        <v>0</v>
      </c>
      <c r="AD30" s="182">
        <f ca="1">ﾗﾝﾆﾝｸﾞｽｺｱ印刷!L47</f>
        <v>0</v>
      </c>
      <c r="AE30" s="182">
        <f ca="1">ﾗﾝﾆﾝｸﾞｽｺｱ印刷!M47</f>
        <v>0</v>
      </c>
    </row>
    <row r="31" spans="1:31" ht="16.5" customHeight="1" x14ac:dyDescent="0.2">
      <c r="A31" s="180">
        <f ca="1">IF(試合情報とｻｲﾝ用①印刷!B27="","",(試合情報とｻｲﾝ用①印刷!B27))</f>
        <v>11</v>
      </c>
      <c r="B31" s="181" t="str">
        <f ca="1">IF(試合情報とｻｲﾝ用①印刷!D27=0,"",試合情報とｻｲﾝ用①印刷!D27)</f>
        <v/>
      </c>
      <c r="C31" s="480" t="str">
        <f ca="1">IF(試合情報とｻｲﾝ用①印刷!C27="","",(試合情報とｻｲﾝ用①印刷!C27))</f>
        <v>石見 横田</v>
      </c>
      <c r="D31" s="481"/>
      <c r="E31" s="481"/>
      <c r="F31" s="481"/>
      <c r="G31" s="481"/>
      <c r="H31" s="481"/>
      <c r="I31" s="482"/>
      <c r="J31" s="492">
        <f ca="1">ﾗﾝﾆﾝｸﾞｽｺｱ印刷!I26</f>
        <v>0</v>
      </c>
      <c r="K31" s="493"/>
      <c r="L31" s="182">
        <f ca="1">ﾗﾝﾆﾝｸﾞｽｺｱ印刷!J26</f>
        <v>0</v>
      </c>
      <c r="M31" s="182">
        <f ca="1">ﾗﾝﾆﾝｸﾞｽｺｱ印刷!K26</f>
        <v>0</v>
      </c>
      <c r="N31" s="182">
        <f ca="1">ﾗﾝﾆﾝｸﾞｽｺｱ印刷!L26</f>
        <v>0</v>
      </c>
      <c r="O31" s="182">
        <f ca="1">ﾗﾝﾆﾝｸﾞｽｺｱ印刷!M26</f>
        <v>0</v>
      </c>
      <c r="P31" s="488">
        <f ca="1">試合情報とｻｲﾝ用①印刷!F27</f>
        <v>11</v>
      </c>
      <c r="Q31" s="489"/>
      <c r="R31" s="181" t="str">
        <f ca="1">IF(試合情報とｻｲﾝ用①印刷!H27=0,"",試合情報とｻｲﾝ用①印刷!H27)</f>
        <v/>
      </c>
      <c r="S31" s="480" t="str">
        <f ca="1">IF(試合情報とｻｲﾝ用①印刷!G27="","",(試合情報とｻｲﾝ用①印刷!G27))</f>
        <v>守内 かさ神</v>
      </c>
      <c r="T31" s="481"/>
      <c r="U31" s="481"/>
      <c r="V31" s="481"/>
      <c r="W31" s="481"/>
      <c r="X31" s="481"/>
      <c r="Y31" s="482"/>
      <c r="Z31" s="480">
        <f ca="1">ﾗﾝﾆﾝｸﾞｽｺｱ印刷!I48</f>
        <v>0</v>
      </c>
      <c r="AA31" s="482"/>
      <c r="AB31" s="182">
        <f ca="1">ﾗﾝﾆﾝｸﾞｽｺｱ印刷!J48</f>
        <v>0</v>
      </c>
      <c r="AC31" s="182">
        <f ca="1">ﾗﾝﾆﾝｸﾞｽｺｱ印刷!K48</f>
        <v>0</v>
      </c>
      <c r="AD31" s="182">
        <f ca="1">ﾗﾝﾆﾝｸﾞｽｺｱ印刷!L48</f>
        <v>0</v>
      </c>
      <c r="AE31" s="182">
        <f ca="1">ﾗﾝﾆﾝｸﾞｽｺｱ印刷!M48</f>
        <v>0</v>
      </c>
    </row>
    <row r="32" spans="1:31" ht="16.5" customHeight="1" x14ac:dyDescent="0.2">
      <c r="A32" s="180">
        <f ca="1">IF(試合情報とｻｲﾝ用①印刷!B28="","",(試合情報とｻｲﾝ用①印刷!B28))</f>
        <v>12</v>
      </c>
      <c r="B32" s="181" t="str">
        <f ca="1">IF(試合情報とｻｲﾝ用①印刷!D28=0,"",試合情報とｻｲﾝ用①印刷!D28)</f>
        <v/>
      </c>
      <c r="C32" s="480" t="str">
        <f ca="1">IF(試合情報とｻｲﾝ用①印刷!C28="","",(試合情報とｻｲﾝ用①印刷!C28))</f>
        <v>石見 津田</v>
      </c>
      <c r="D32" s="481"/>
      <c r="E32" s="481"/>
      <c r="F32" s="481"/>
      <c r="G32" s="481"/>
      <c r="H32" s="481"/>
      <c r="I32" s="482"/>
      <c r="J32" s="492">
        <f ca="1">ﾗﾝﾆﾝｸﾞｽｺｱ印刷!I27</f>
        <v>0</v>
      </c>
      <c r="K32" s="493"/>
      <c r="L32" s="182">
        <f ca="1">ﾗﾝﾆﾝｸﾞｽｺｱ印刷!J27</f>
        <v>0</v>
      </c>
      <c r="M32" s="182">
        <f ca="1">ﾗﾝﾆﾝｸﾞｽｺｱ印刷!K27</f>
        <v>0</v>
      </c>
      <c r="N32" s="182">
        <f ca="1">ﾗﾝﾆﾝｸﾞｽｺｱ印刷!L27</f>
        <v>0</v>
      </c>
      <c r="O32" s="182">
        <f ca="1">ﾗﾝﾆﾝｸﾞｽｺｱ印刷!M27</f>
        <v>0</v>
      </c>
      <c r="P32" s="488">
        <f ca="1">試合情報とｻｲﾝ用①印刷!F28</f>
        <v>12</v>
      </c>
      <c r="Q32" s="489"/>
      <c r="R32" s="181" t="str">
        <f ca="1">IF(試合情報とｻｲﾝ用①印刷!H28=0,"",試合情報とｻｲﾝ用①印刷!H28)</f>
        <v/>
      </c>
      <c r="S32" s="480" t="str">
        <f ca="1">IF(試合情報とｻｲﾝ用①印刷!G28="","",(試合情報とｻｲﾝ用①印刷!G28))</f>
        <v>清流 新岩国</v>
      </c>
      <c r="T32" s="481"/>
      <c r="U32" s="481"/>
      <c r="V32" s="481"/>
      <c r="W32" s="481"/>
      <c r="X32" s="481"/>
      <c r="Y32" s="482"/>
      <c r="Z32" s="480">
        <f ca="1">ﾗﾝﾆﾝｸﾞｽｺｱ印刷!I49</f>
        <v>0</v>
      </c>
      <c r="AA32" s="482"/>
      <c r="AB32" s="182">
        <f ca="1">ﾗﾝﾆﾝｸﾞｽｺｱ印刷!J49</f>
        <v>0</v>
      </c>
      <c r="AC32" s="182">
        <f ca="1">ﾗﾝﾆﾝｸﾞｽｺｱ印刷!K49</f>
        <v>0</v>
      </c>
      <c r="AD32" s="182">
        <f ca="1">ﾗﾝﾆﾝｸﾞｽｺｱ印刷!L49</f>
        <v>0</v>
      </c>
      <c r="AE32" s="182">
        <f ca="1">ﾗﾝﾆﾝｸﾞｽｺｱ印刷!M49</f>
        <v>0</v>
      </c>
    </row>
    <row r="33" spans="1:31" ht="16.5" customHeight="1" x14ac:dyDescent="0.2">
      <c r="A33" s="180">
        <f ca="1">IF(試合情報とｻｲﾝ用①印刷!B29="","",(試合情報とｻｲﾝ用①印刷!B29))</f>
        <v>13</v>
      </c>
      <c r="B33" s="181" t="str">
        <f ca="1">IF(試合情報とｻｲﾝ用①印刷!D29=0,"",試合情報とｻｲﾝ用①印刷!D29)</f>
        <v/>
      </c>
      <c r="C33" s="480" t="str">
        <f ca="1">IF(試合情報とｻｲﾝ用①印刷!C29="","",(試合情報とｻｲﾝ用①印刷!C29))</f>
        <v>三保 三隅</v>
      </c>
      <c r="D33" s="481"/>
      <c r="E33" s="481"/>
      <c r="F33" s="481"/>
      <c r="G33" s="481"/>
      <c r="H33" s="481"/>
      <c r="I33" s="482"/>
      <c r="J33" s="492">
        <f ca="1">ﾗﾝﾆﾝｸﾞｽｺｱ印刷!I28</f>
        <v>0</v>
      </c>
      <c r="K33" s="493"/>
      <c r="L33" s="182">
        <f ca="1">ﾗﾝﾆﾝｸﾞｽｺｱ印刷!J28</f>
        <v>0</v>
      </c>
      <c r="M33" s="182">
        <f ca="1">ﾗﾝﾆﾝｸﾞｽｺｱ印刷!K28</f>
        <v>0</v>
      </c>
      <c r="N33" s="182">
        <f ca="1">ﾗﾝﾆﾝｸﾞｽｺｱ印刷!L28</f>
        <v>0</v>
      </c>
      <c r="O33" s="182">
        <f ca="1">ﾗﾝﾆﾝｸﾞｽｺｱ印刷!M28</f>
        <v>0</v>
      </c>
      <c r="P33" s="488">
        <f ca="1">試合情報とｻｲﾝ用①印刷!F29</f>
        <v>13</v>
      </c>
      <c r="Q33" s="489"/>
      <c r="R33" s="181" t="str">
        <f ca="1">IF(試合情報とｻｲﾝ用①印刷!H29=0,"",試合情報とｻｲﾝ用①印刷!H29)</f>
        <v/>
      </c>
      <c r="S33" s="480" t="str">
        <f ca="1">IF(試合情報とｻｲﾝ用①印刷!G29="","",(試合情報とｻｲﾝ用①印刷!G29))</f>
        <v>和木 厚保</v>
      </c>
      <c r="T33" s="481"/>
      <c r="U33" s="481"/>
      <c r="V33" s="481"/>
      <c r="W33" s="481"/>
      <c r="X33" s="481"/>
      <c r="Y33" s="482"/>
      <c r="Z33" s="480">
        <f ca="1">ﾗﾝﾆﾝｸﾞｽｺｱ印刷!I50</f>
        <v>0</v>
      </c>
      <c r="AA33" s="482"/>
      <c r="AB33" s="182">
        <f ca="1">ﾗﾝﾆﾝｸﾞｽｺｱ印刷!J50</f>
        <v>0</v>
      </c>
      <c r="AC33" s="182">
        <f ca="1">ﾗﾝﾆﾝｸﾞｽｺｱ印刷!K50</f>
        <v>0</v>
      </c>
      <c r="AD33" s="182">
        <f ca="1">ﾗﾝﾆﾝｸﾞｽｺｱ印刷!L50</f>
        <v>0</v>
      </c>
      <c r="AE33" s="182">
        <f ca="1">ﾗﾝﾆﾝｸﾞｽｺｱ印刷!M50</f>
        <v>0</v>
      </c>
    </row>
    <row r="34" spans="1:31" ht="16.5" customHeight="1" x14ac:dyDescent="0.2">
      <c r="A34" s="180">
        <f ca="1">IF(試合情報とｻｲﾝ用①印刷!B30="","",(試合情報とｻｲﾝ用①印刷!B30))</f>
        <v>14</v>
      </c>
      <c r="B34" s="181" t="str">
        <f ca="1">IF(試合情報とｻｲﾝ用①印刷!D30=0,"",試合情報とｻｲﾝ用①印刷!D30)</f>
        <v/>
      </c>
      <c r="C34" s="480" t="str">
        <f ca="1">IF(試合情報とｻｲﾝ用①印刷!C30="","",(試合情報とｻｲﾝ用①印刷!C30))</f>
        <v>梶栗 郷台地</v>
      </c>
      <c r="D34" s="481"/>
      <c r="E34" s="481"/>
      <c r="F34" s="481"/>
      <c r="G34" s="481"/>
      <c r="H34" s="481"/>
      <c r="I34" s="482"/>
      <c r="J34" s="492">
        <f ca="1">ﾗﾝﾆﾝｸﾞｽｺｱ印刷!I29</f>
        <v>0</v>
      </c>
      <c r="K34" s="493"/>
      <c r="L34" s="182">
        <f ca="1">ﾗﾝﾆﾝｸﾞｽｺｱ印刷!J29</f>
        <v>0</v>
      </c>
      <c r="M34" s="182">
        <f ca="1">ﾗﾝﾆﾝｸﾞｽｺｱ印刷!K29</f>
        <v>0</v>
      </c>
      <c r="N34" s="182">
        <f ca="1">ﾗﾝﾆﾝｸﾞｽｺｱ印刷!L29</f>
        <v>0</v>
      </c>
      <c r="O34" s="182">
        <f ca="1">ﾗﾝﾆﾝｸﾞｽｺｱ印刷!M29</f>
        <v>0</v>
      </c>
      <c r="P34" s="488">
        <f ca="1">試合情報とｻｲﾝ用①印刷!F30</f>
        <v>14</v>
      </c>
      <c r="Q34" s="489"/>
      <c r="R34" s="181" t="str">
        <f ca="1">IF(試合情報とｻｲﾝ用①印刷!H30=0,"",試合情報とｻｲﾝ用①印刷!H30)</f>
        <v/>
      </c>
      <c r="S34" s="480" t="str">
        <f ca="1">IF(試合情報とｻｲﾝ用①印刷!G30="","",(試合情報とｻｲﾝ用①印刷!G30))</f>
        <v>戸田 生野屋</v>
      </c>
      <c r="T34" s="481"/>
      <c r="U34" s="481"/>
      <c r="V34" s="481"/>
      <c r="W34" s="481"/>
      <c r="X34" s="481"/>
      <c r="Y34" s="482"/>
      <c r="Z34" s="480">
        <f ca="1">ﾗﾝﾆﾝｸﾞｽｺｱ印刷!I51</f>
        <v>0</v>
      </c>
      <c r="AA34" s="482"/>
      <c r="AB34" s="182">
        <f ca="1">ﾗﾝﾆﾝｸﾞｽｺｱ印刷!J51</f>
        <v>0</v>
      </c>
      <c r="AC34" s="182">
        <f ca="1">ﾗﾝﾆﾝｸﾞｽｺｱ印刷!K51</f>
        <v>0</v>
      </c>
      <c r="AD34" s="182">
        <f ca="1">ﾗﾝﾆﾝｸﾞｽｺｱ印刷!L51</f>
        <v>0</v>
      </c>
      <c r="AE34" s="182">
        <f ca="1">ﾗﾝﾆﾝｸﾞｽｺｱ印刷!M51</f>
        <v>0</v>
      </c>
    </row>
    <row r="35" spans="1:31" ht="16.5" customHeight="1" x14ac:dyDescent="0.2">
      <c r="A35" s="180">
        <f ca="1">IF(試合情報とｻｲﾝ用①印刷!B31="","",(試合情報とｻｲﾝ用①印刷!B31))</f>
        <v>15</v>
      </c>
      <c r="B35" s="181" t="str">
        <f ca="1">IF(試合情報とｻｲﾝ用①印刷!D31=0,"",試合情報とｻｲﾝ用①印刷!D31)</f>
        <v/>
      </c>
      <c r="C35" s="480" t="str">
        <f ca="1">IF(試合情報とｻｲﾝ用①印刷!C31="","",(試合情報とｻｲﾝ用①印刷!C31))</f>
        <v>宇田 郷</v>
      </c>
      <c r="D35" s="481"/>
      <c r="E35" s="481"/>
      <c r="F35" s="481"/>
      <c r="G35" s="481"/>
      <c r="H35" s="481"/>
      <c r="I35" s="482"/>
      <c r="J35" s="492">
        <f ca="1">ﾗﾝﾆﾝｸﾞｽｺｱ印刷!I30</f>
        <v>0</v>
      </c>
      <c r="K35" s="493"/>
      <c r="L35" s="182">
        <f ca="1">ﾗﾝﾆﾝｸﾞｽｺｱ印刷!J30</f>
        <v>0</v>
      </c>
      <c r="M35" s="182">
        <f ca="1">ﾗﾝﾆﾝｸﾞｽｺｱ印刷!K30</f>
        <v>0</v>
      </c>
      <c r="N35" s="182">
        <f ca="1">ﾗﾝﾆﾝｸﾞｽｺｱ印刷!L30</f>
        <v>0</v>
      </c>
      <c r="O35" s="182">
        <f ca="1">ﾗﾝﾆﾝｸﾞｽｺｱ印刷!M30</f>
        <v>0</v>
      </c>
      <c r="P35" s="488">
        <f ca="1">試合情報とｻｲﾝ用①印刷!F31</f>
        <v>15</v>
      </c>
      <c r="Q35" s="489"/>
      <c r="R35" s="181" t="str">
        <f ca="1">IF(試合情報とｻｲﾝ用①印刷!H31=0,"",試合情報とｻｲﾝ用①印刷!H31)</f>
        <v/>
      </c>
      <c r="S35" s="480" t="str">
        <f ca="1">IF(試合情報とｻｲﾝ用①印刷!G31="","",(試合情報とｻｲﾝ用①印刷!G31))</f>
        <v>目出 特牛</v>
      </c>
      <c r="T35" s="481"/>
      <c r="U35" s="481"/>
      <c r="V35" s="481"/>
      <c r="W35" s="481"/>
      <c r="X35" s="481"/>
      <c r="Y35" s="482"/>
      <c r="Z35" s="480">
        <f ca="1">ﾗﾝﾆﾝｸﾞｽｺｱ印刷!I52</f>
        <v>0</v>
      </c>
      <c r="AA35" s="482"/>
      <c r="AB35" s="182">
        <f ca="1">ﾗﾝﾆﾝｸﾞｽｺｱ印刷!J52</f>
        <v>0</v>
      </c>
      <c r="AC35" s="182">
        <f ca="1">ﾗﾝﾆﾝｸﾞｽｺｱ印刷!K52</f>
        <v>0</v>
      </c>
      <c r="AD35" s="182">
        <f ca="1">ﾗﾝﾆﾝｸﾞｽｺｱ印刷!L52</f>
        <v>0</v>
      </c>
      <c r="AE35" s="182">
        <f ca="1">ﾗﾝﾆﾝｸﾞｽｺｱ印刷!M52</f>
        <v>0</v>
      </c>
    </row>
    <row r="36" spans="1:31" ht="16.5" customHeight="1" x14ac:dyDescent="0.2">
      <c r="A36" s="183">
        <f ca="1">IF(試合情報とｻｲﾝ用①印刷!B32="","",(試合情報とｻｲﾝ用①印刷!B32))</f>
        <v>16</v>
      </c>
      <c r="B36" s="184" t="str">
        <f ca="1">IF(試合情報とｻｲﾝ用①印刷!D32=0,"",試合情報とｻｲﾝ用①印刷!D32)</f>
        <v/>
      </c>
      <c r="C36" s="477" t="str">
        <f ca="1">IF(試合情報とｻｲﾝ用①印刷!C32="","",(試合情報とｻｲﾝ用①印刷!C32))</f>
        <v>戸田 小浜</v>
      </c>
      <c r="D36" s="478"/>
      <c r="E36" s="478"/>
      <c r="F36" s="478"/>
      <c r="G36" s="478"/>
      <c r="H36" s="478"/>
      <c r="I36" s="479"/>
      <c r="J36" s="490">
        <f ca="1">ﾗﾝﾆﾝｸﾞｽｺｱ印刷!I31</f>
        <v>0</v>
      </c>
      <c r="K36" s="491"/>
      <c r="L36" s="185">
        <f ca="1">ﾗﾝﾆﾝｸﾞｽｺｱ印刷!J31</f>
        <v>0</v>
      </c>
      <c r="M36" s="185">
        <f ca="1">ﾗﾝﾆﾝｸﾞｽｺｱ印刷!K31</f>
        <v>0</v>
      </c>
      <c r="N36" s="185">
        <f ca="1">ﾗﾝﾆﾝｸﾞｽｺｱ印刷!L31</f>
        <v>0</v>
      </c>
      <c r="O36" s="185">
        <f ca="1">ﾗﾝﾆﾝｸﾞｽｺｱ印刷!M31</f>
        <v>0</v>
      </c>
      <c r="P36" s="486">
        <f ca="1">試合情報とｻｲﾝ用①印刷!F32</f>
        <v>16</v>
      </c>
      <c r="Q36" s="487"/>
      <c r="R36" s="181" t="str">
        <f ca="1">IF(試合情報とｻｲﾝ用①印刷!H32=0,"",試合情報とｻｲﾝ用①印刷!H32)</f>
        <v/>
      </c>
      <c r="S36" s="477" t="str">
        <f ca="1">IF(試合情報とｻｲﾝ用①印刷!G32="","",(試合情報とｻｲﾝ用①印刷!G32))</f>
        <v>幡生 厚東</v>
      </c>
      <c r="T36" s="478"/>
      <c r="U36" s="478"/>
      <c r="V36" s="478"/>
      <c r="W36" s="478"/>
      <c r="X36" s="478"/>
      <c r="Y36" s="479"/>
      <c r="Z36" s="477">
        <f ca="1">ﾗﾝﾆﾝｸﾞｽｺｱ印刷!I53</f>
        <v>0</v>
      </c>
      <c r="AA36" s="479"/>
      <c r="AB36" s="185">
        <f ca="1">ﾗﾝﾆﾝｸﾞｽｺｱ印刷!J53</f>
        <v>0</v>
      </c>
      <c r="AC36" s="185">
        <f ca="1">ﾗﾝﾆﾝｸﾞｽｺｱ印刷!K53</f>
        <v>0</v>
      </c>
      <c r="AD36" s="185">
        <f ca="1">ﾗﾝﾆﾝｸﾞｽｺｱ印刷!L53</f>
        <v>0</v>
      </c>
      <c r="AE36" s="185">
        <f ca="1">ﾗﾝﾆﾝｸﾞｽｺｱ印刷!M53</f>
        <v>0</v>
      </c>
    </row>
    <row r="37" spans="1:31" ht="16.5" customHeight="1" x14ac:dyDescent="0.2">
      <c r="A37" s="473" t="str">
        <f ca="1">IF(試合情報とｻｲﾝ用①印刷!B34=101,"監督A",(試合情報とｻｲﾝ用①印刷!B34))</f>
        <v>監督A</v>
      </c>
      <c r="B37" s="473" t="e">
        <f>試合情報とｻｲﾝ用①印刷!#REF!</f>
        <v>#REF!</v>
      </c>
      <c r="C37" s="483" t="str">
        <f ca="1">IF(試合情報とｻｲﾝ用①印刷!C34="","",(試合情報とｻｲﾝ用①印刷!C34))</f>
        <v>阿川 湯玉</v>
      </c>
      <c r="D37" s="484"/>
      <c r="E37" s="484"/>
      <c r="F37" s="484"/>
      <c r="G37" s="484"/>
      <c r="H37" s="484"/>
      <c r="I37" s="484"/>
      <c r="J37" s="484"/>
      <c r="K37" s="485"/>
      <c r="L37" s="179">
        <f>ﾗﾝﾆﾝｸﾞｽｺｱ印刷!J32</f>
        <v>0</v>
      </c>
      <c r="M37" s="179">
        <f>ﾗﾝﾆﾝｸﾞｽｺｱ印刷!K32</f>
        <v>0</v>
      </c>
      <c r="N37" s="179">
        <f>ﾗﾝﾆﾝｸﾞｽｺｱ印刷!L32</f>
        <v>0</v>
      </c>
      <c r="O37" s="179">
        <f>ﾗﾝﾆﾝｸﾞｽｺｱ印刷!M32</f>
        <v>0</v>
      </c>
      <c r="P37" s="474" t="str">
        <f ca="1">IF(試合情報とｻｲﾝ用①印刷!F34=101,"監督A",(試合情報とｻｲﾝ用①印刷!F34))</f>
        <v>監督A</v>
      </c>
      <c r="Q37" s="475"/>
      <c r="R37" s="476"/>
      <c r="S37" s="483" t="str">
        <f ca="1">IF(試合情報とｻｲﾝ用①印刷!G34="","",(試合情報とｻｲﾝ用①印刷!G34))</f>
        <v>飯井 三見</v>
      </c>
      <c r="T37" s="484"/>
      <c r="U37" s="484"/>
      <c r="V37" s="484"/>
      <c r="W37" s="484"/>
      <c r="X37" s="484"/>
      <c r="Y37" s="484"/>
      <c r="Z37" s="484"/>
      <c r="AA37" s="485"/>
      <c r="AB37" s="179">
        <f>ﾗﾝﾆﾝｸﾞｽｺｱ印刷!J54</f>
        <v>0</v>
      </c>
      <c r="AC37" s="179">
        <f>ﾗﾝﾆﾝｸﾞｽｺｱ印刷!K54</f>
        <v>0</v>
      </c>
      <c r="AD37" s="179">
        <f>ﾗﾝﾆﾝｸﾞｽｺｱ印刷!L54</f>
        <v>0</v>
      </c>
      <c r="AE37" s="179">
        <f>ﾗﾝﾆﾝｸﾞｽｺｱ印刷!M54</f>
        <v>0</v>
      </c>
    </row>
    <row r="38" spans="1:31" ht="16.5" customHeight="1" x14ac:dyDescent="0.2">
      <c r="A38" s="465" t="str">
        <f ca="1">IF(試合情報とｻｲﾝ用①印刷!B35=102,"役員B",(試合情報とｻｲﾝ用①印刷!B35))</f>
        <v>役員B</v>
      </c>
      <c r="B38" s="465" t="e">
        <f>試合情報とｻｲﾝ用①印刷!#REF!</f>
        <v>#REF!</v>
      </c>
      <c r="C38" s="480" t="str">
        <f ca="1">IF(試合情報とｻｲﾝ用①印刷!C35=0,"",(試合情報とｻｲﾝ用①印刷!C35))</f>
        <v>黒井 村</v>
      </c>
      <c r="D38" s="481"/>
      <c r="E38" s="481"/>
      <c r="F38" s="481"/>
      <c r="G38" s="481"/>
      <c r="H38" s="481"/>
      <c r="I38" s="481"/>
      <c r="J38" s="481"/>
      <c r="K38" s="482"/>
      <c r="L38" s="182">
        <f>ﾗﾝﾆﾝｸﾞｽｺｱ印刷!J33</f>
        <v>0</v>
      </c>
      <c r="M38" s="182">
        <f>ﾗﾝﾆﾝｸﾞｽｺｱ印刷!K33</f>
        <v>0</v>
      </c>
      <c r="N38" s="182">
        <f>ﾗﾝﾆﾝｸﾞｽｺｱ印刷!L33</f>
        <v>0</v>
      </c>
      <c r="O38" s="182">
        <f>ﾗﾝﾆﾝｸﾞｽｺｱ印刷!M33</f>
        <v>0</v>
      </c>
      <c r="P38" s="466" t="str">
        <f ca="1">IF(試合情報とｻｲﾝ用①印刷!F35=102,"役員B",(試合情報とｻｲﾝ用①印刷!F35))</f>
        <v>役員B</v>
      </c>
      <c r="Q38" s="467"/>
      <c r="R38" s="468"/>
      <c r="S38" s="480" t="str">
        <f ca="1">IF(試合情報とｻｲﾝ用①印刷!G35=0,"",(試合情報とｻｲﾝ用①印刷!G35))</f>
        <v>玉江 越ケ浜</v>
      </c>
      <c r="T38" s="481"/>
      <c r="U38" s="481"/>
      <c r="V38" s="481"/>
      <c r="W38" s="481"/>
      <c r="X38" s="481"/>
      <c r="Y38" s="481"/>
      <c r="Z38" s="481"/>
      <c r="AA38" s="482"/>
      <c r="AB38" s="182">
        <f>ﾗﾝﾆﾝｸﾞｽｺｱ印刷!J55</f>
        <v>0</v>
      </c>
      <c r="AC38" s="182">
        <f>ﾗﾝﾆﾝｸﾞｽｺｱ印刷!K55</f>
        <v>0</v>
      </c>
      <c r="AD38" s="182">
        <f>ﾗﾝﾆﾝｸﾞｽｺｱ印刷!L55</f>
        <v>0</v>
      </c>
      <c r="AE38" s="182">
        <f>ﾗﾝﾆﾝｸﾞｽｺｱ印刷!M55</f>
        <v>0</v>
      </c>
    </row>
    <row r="39" spans="1:31" ht="16.5" customHeight="1" x14ac:dyDescent="0.2">
      <c r="A39" s="465" t="str">
        <f ca="1">IF(試合情報とｻｲﾝ用①印刷!B36=103,"役員C",(試合情報とｻｲﾝ用①印刷!B36))</f>
        <v>役員C</v>
      </c>
      <c r="B39" s="465" t="e">
        <f>試合情報とｻｲﾝ用①印刷!#REF!</f>
        <v>#REF!</v>
      </c>
      <c r="C39" s="480" t="str">
        <f ca="1">IF(試合情報とｻｲﾝ用①印刷!C36=0,"",(試合情報とｻｲﾝ用①印刷!C36))</f>
        <v>雀田 居能</v>
      </c>
      <c r="D39" s="481"/>
      <c r="E39" s="481"/>
      <c r="F39" s="481"/>
      <c r="G39" s="481"/>
      <c r="H39" s="481"/>
      <c r="I39" s="481"/>
      <c r="J39" s="481"/>
      <c r="K39" s="482"/>
      <c r="L39" s="182">
        <f>ﾗﾝﾆﾝｸﾞｽｺｱ印刷!J34</f>
        <v>0</v>
      </c>
      <c r="M39" s="182">
        <f>ﾗﾝﾆﾝｸﾞｽｺｱ印刷!K34</f>
        <v>0</v>
      </c>
      <c r="N39" s="182">
        <f>ﾗﾝﾆﾝｸﾞｽｺｱ印刷!L34</f>
        <v>0</v>
      </c>
      <c r="O39" s="182">
        <f>ﾗﾝﾆﾝｸﾞｽｺｱ印刷!M34</f>
        <v>0</v>
      </c>
      <c r="P39" s="466" t="str">
        <f ca="1">IF(試合情報とｻｲﾝ用①印刷!F36=103,"役員C",(試合情報とｻｲﾝ用①印刷!F36))</f>
        <v>役員C</v>
      </c>
      <c r="Q39" s="467"/>
      <c r="R39" s="468"/>
      <c r="S39" s="480" t="str">
        <f ca="1">IF(試合情報とｻｲﾝ用①印刷!G36=0,"",(試合情報とｻｲﾝ用①印刷!G36))</f>
        <v>奈古 木与</v>
      </c>
      <c r="T39" s="481"/>
      <c r="U39" s="481"/>
      <c r="V39" s="481"/>
      <c r="W39" s="481"/>
      <c r="X39" s="481"/>
      <c r="Y39" s="481"/>
      <c r="Z39" s="481"/>
      <c r="AA39" s="482"/>
      <c r="AB39" s="182">
        <f>ﾗﾝﾆﾝｸﾞｽｺｱ印刷!J56</f>
        <v>0</v>
      </c>
      <c r="AC39" s="182">
        <f>ﾗﾝﾆﾝｸﾞｽｺｱ印刷!K56</f>
        <v>0</v>
      </c>
      <c r="AD39" s="182">
        <f>ﾗﾝﾆﾝｸﾞｽｺｱ印刷!L56</f>
        <v>0</v>
      </c>
      <c r="AE39" s="182">
        <f>ﾗﾝﾆﾝｸﾞｽｺｱ印刷!M56</f>
        <v>0</v>
      </c>
    </row>
    <row r="40" spans="1:31" ht="16.5" customHeight="1" x14ac:dyDescent="0.2">
      <c r="A40" s="469" t="str">
        <f ca="1">IF(試合情報とｻｲﾝ用①印刷!B37=104,"役員D",(試合情報とｻｲﾝ用①印刷!B37))</f>
        <v>役員D</v>
      </c>
      <c r="B40" s="469" t="e">
        <f>試合情報とｻｲﾝ用①印刷!#REF!</f>
        <v>#REF!</v>
      </c>
      <c r="C40" s="477" t="str">
        <f ca="1">IF(試合情報とｻｲﾝ用①印刷!C37=0,"",(試合情報とｻｲﾝ用①印刷!C37))</f>
        <v>黄波戸 仙崎</v>
      </c>
      <c r="D40" s="478"/>
      <c r="E40" s="478"/>
      <c r="F40" s="478"/>
      <c r="G40" s="478"/>
      <c r="H40" s="478"/>
      <c r="I40" s="478"/>
      <c r="J40" s="478"/>
      <c r="K40" s="479"/>
      <c r="L40" s="185">
        <f>ﾗﾝﾆﾝｸﾞｽｺｱ印刷!J35</f>
        <v>0</v>
      </c>
      <c r="M40" s="185">
        <f>ﾗﾝﾆﾝｸﾞｽｺｱ印刷!K35</f>
        <v>0</v>
      </c>
      <c r="N40" s="185">
        <f>ﾗﾝﾆﾝｸﾞｽｺｱ印刷!L35</f>
        <v>0</v>
      </c>
      <c r="O40" s="185">
        <f>ﾗﾝﾆﾝｸﾞｽｺｱ印刷!M35</f>
        <v>0</v>
      </c>
      <c r="P40" s="470" t="str">
        <f ca="1">IF(試合情報とｻｲﾝ用①印刷!F37=104,"役員D",(試合情報とｻｲﾝ用①印刷!F37))</f>
        <v>役員D</v>
      </c>
      <c r="Q40" s="471"/>
      <c r="R40" s="472"/>
      <c r="S40" s="477" t="str">
        <f ca="1">IF(試合情報とｻｲﾝ用①印刷!G37=0,"",(試合情報とｻｲﾝ用①印刷!G37))</f>
        <v>須佐 江崎</v>
      </c>
      <c r="T40" s="478"/>
      <c r="U40" s="478"/>
      <c r="V40" s="478"/>
      <c r="W40" s="478"/>
      <c r="X40" s="478"/>
      <c r="Y40" s="478"/>
      <c r="Z40" s="478"/>
      <c r="AA40" s="479"/>
      <c r="AB40" s="185">
        <f>ﾗﾝﾆﾝｸﾞｽｺｱ印刷!J57</f>
        <v>0</v>
      </c>
      <c r="AC40" s="185">
        <f>ﾗﾝﾆﾝｸﾞｽｺｱ印刷!K57</f>
        <v>0</v>
      </c>
      <c r="AD40" s="185">
        <f>ﾗﾝﾆﾝｸﾞｽｺｱ印刷!L57</f>
        <v>0</v>
      </c>
      <c r="AE40" s="185">
        <f>ﾗﾝﾆﾝｸﾞｽｺｱ印刷!M57</f>
        <v>0</v>
      </c>
    </row>
    <row r="41" spans="1:31" ht="3.75" customHeight="1" x14ac:dyDescent="0.2"/>
    <row r="42" spans="1:31" ht="25.5" customHeight="1" x14ac:dyDescent="0.2">
      <c r="A42" s="295" t="s">
        <v>18</v>
      </c>
      <c r="B42" s="296"/>
      <c r="C42" s="585"/>
      <c r="D42" s="586"/>
      <c r="E42" s="586"/>
      <c r="F42" s="586"/>
      <c r="G42" s="586"/>
      <c r="H42" s="586"/>
      <c r="I42" s="586"/>
      <c r="J42" s="586"/>
      <c r="K42" s="587"/>
      <c r="L42" s="295" t="s">
        <v>43</v>
      </c>
      <c r="M42" s="297"/>
      <c r="N42" s="297"/>
      <c r="O42" s="297"/>
      <c r="P42" s="297"/>
      <c r="Q42" s="298"/>
      <c r="R42" s="297"/>
      <c r="S42" s="297"/>
      <c r="T42" s="296"/>
      <c r="U42" s="585"/>
      <c r="V42" s="586"/>
      <c r="W42" s="586"/>
      <c r="X42" s="586"/>
      <c r="Y42" s="586"/>
      <c r="Z42" s="586"/>
      <c r="AA42" s="586"/>
      <c r="AB42" s="586"/>
      <c r="AC42" s="587"/>
      <c r="AD42" s="295" t="s">
        <v>19</v>
      </c>
      <c r="AE42" s="296"/>
    </row>
    <row r="43" spans="1:31" ht="17.25" customHeight="1" x14ac:dyDescent="0.2">
      <c r="A43" s="264" t="s">
        <v>44</v>
      </c>
      <c r="B43" s="70"/>
      <c r="C43" s="70"/>
      <c r="D43" s="70"/>
      <c r="E43" s="70"/>
      <c r="F43" s="70"/>
      <c r="G43" s="70"/>
      <c r="H43" s="70"/>
      <c r="I43" s="70"/>
      <c r="J43" s="70"/>
      <c r="K43" s="70"/>
      <c r="L43" s="70"/>
      <c r="M43" s="70"/>
      <c r="N43" s="70"/>
      <c r="O43" s="70"/>
      <c r="P43" s="70"/>
      <c r="Q43" s="120"/>
      <c r="R43" s="70"/>
      <c r="S43" s="70"/>
      <c r="T43" s="70"/>
      <c r="U43" s="70"/>
      <c r="V43" s="70"/>
      <c r="W43" s="70"/>
      <c r="X43" s="70"/>
      <c r="Y43" s="70"/>
      <c r="Z43" s="70"/>
      <c r="AA43" s="70"/>
      <c r="AB43" s="70"/>
      <c r="AC43" s="70"/>
      <c r="AD43" s="70"/>
      <c r="AE43" s="80"/>
    </row>
    <row r="44" spans="1:31" ht="15.65" customHeight="1" x14ac:dyDescent="0.2">
      <c r="A44" s="462">
        <f>入力と①ｽｺｱ重ね印刷!B160</f>
        <v>0</v>
      </c>
      <c r="B44" s="463"/>
      <c r="C44" s="463"/>
      <c r="D44" s="463"/>
      <c r="E44" s="463"/>
      <c r="F44" s="463"/>
      <c r="G44" s="463"/>
      <c r="H44" s="463"/>
      <c r="I44" s="463"/>
      <c r="J44" s="463"/>
      <c r="K44" s="463"/>
      <c r="L44" s="463"/>
      <c r="M44" s="463"/>
      <c r="N44" s="463"/>
      <c r="O44" s="463"/>
      <c r="P44" s="463"/>
      <c r="Q44" s="463"/>
      <c r="R44" s="463"/>
      <c r="S44" s="463"/>
      <c r="T44" s="463"/>
      <c r="U44" s="463"/>
      <c r="V44" s="463"/>
      <c r="W44" s="463"/>
      <c r="X44" s="463"/>
      <c r="Y44" s="463"/>
      <c r="Z44" s="463"/>
      <c r="AA44" s="463"/>
      <c r="AB44" s="463"/>
      <c r="AC44" s="463"/>
      <c r="AD44" s="463"/>
      <c r="AE44" s="464"/>
    </row>
    <row r="45" spans="1:31" ht="15.65" customHeight="1" x14ac:dyDescent="0.2">
      <c r="A45" s="459">
        <f>入力と①ｽｺｱ重ね印刷!B161</f>
        <v>0</v>
      </c>
      <c r="B45" s="460"/>
      <c r="C45" s="460"/>
      <c r="D45" s="460"/>
      <c r="E45" s="460"/>
      <c r="F45" s="460"/>
      <c r="G45" s="460"/>
      <c r="H45" s="460"/>
      <c r="I45" s="460"/>
      <c r="J45" s="460"/>
      <c r="K45" s="460"/>
      <c r="L45" s="460"/>
      <c r="M45" s="460"/>
      <c r="N45" s="460"/>
      <c r="O45" s="460"/>
      <c r="P45" s="460"/>
      <c r="Q45" s="460"/>
      <c r="R45" s="460"/>
      <c r="S45" s="460"/>
      <c r="T45" s="460"/>
      <c r="U45" s="460"/>
      <c r="V45" s="460"/>
      <c r="W45" s="460"/>
      <c r="X45" s="460"/>
      <c r="Y45" s="460"/>
      <c r="Z45" s="460"/>
      <c r="AA45" s="460"/>
      <c r="AB45" s="460"/>
      <c r="AC45" s="460"/>
      <c r="AD45" s="460"/>
      <c r="AE45" s="461"/>
    </row>
    <row r="46" spans="1:31" ht="3.75" customHeight="1" x14ac:dyDescent="0.2"/>
    <row r="47" spans="1:31" ht="24.75" customHeight="1" x14ac:dyDescent="0.2">
      <c r="A47" s="68" t="s">
        <v>45</v>
      </c>
      <c r="F47" s="456" t="str">
        <f>試合情報とｻｲﾝ用①印刷!E8</f>
        <v>南 中川</v>
      </c>
      <c r="G47" s="457"/>
      <c r="H47" s="457"/>
      <c r="I47" s="457"/>
      <c r="J47" s="457"/>
      <c r="K47" s="458"/>
      <c r="L47" s="456" t="str">
        <f>試合情報とｻｲﾝ用①印刷!E9</f>
        <v>南 岩国</v>
      </c>
      <c r="M47" s="457"/>
      <c r="N47" s="457"/>
      <c r="O47" s="457"/>
      <c r="P47" s="457"/>
      <c r="Q47" s="457"/>
      <c r="R47" s="458"/>
      <c r="T47" s="291"/>
      <c r="U47" s="291"/>
      <c r="V47" s="291"/>
      <c r="W47" s="291"/>
      <c r="X47" s="291"/>
      <c r="Y47" s="291"/>
      <c r="Z47" s="291"/>
      <c r="AA47" s="291"/>
      <c r="AB47" s="291"/>
      <c r="AC47" s="291"/>
      <c r="AD47" s="291"/>
      <c r="AE47" s="291"/>
    </row>
    <row r="48" spans="1:31" ht="3.75" customHeight="1" x14ac:dyDescent="0.2"/>
    <row r="49" spans="1:31" ht="24.75" customHeight="1" x14ac:dyDescent="0.2">
      <c r="A49" s="68" t="s">
        <v>46</v>
      </c>
      <c r="F49" s="456" t="str">
        <f>試合情報とｻｲﾝ用①印刷!E10</f>
        <v>東 新川</v>
      </c>
      <c r="G49" s="457"/>
      <c r="H49" s="457"/>
      <c r="I49" s="457"/>
      <c r="J49" s="457"/>
      <c r="K49" s="458"/>
      <c r="L49" s="456" t="str">
        <f>試合情報とｻｲﾝ用①印刷!E11</f>
        <v>東 萩</v>
      </c>
      <c r="M49" s="457"/>
      <c r="N49" s="457"/>
      <c r="O49" s="457"/>
      <c r="P49" s="457"/>
      <c r="Q49" s="457"/>
      <c r="R49" s="458"/>
      <c r="T49" s="291"/>
      <c r="U49" s="291"/>
      <c r="V49" s="291"/>
      <c r="W49" s="291"/>
      <c r="X49" s="291"/>
      <c r="Y49" s="291"/>
      <c r="Z49" s="291"/>
      <c r="AA49" s="291"/>
      <c r="AB49" s="291"/>
      <c r="AC49" s="291"/>
      <c r="AD49" s="291"/>
      <c r="AE49" s="291"/>
    </row>
    <row r="50" spans="1:31" ht="3.75" customHeight="1" x14ac:dyDescent="0.2"/>
    <row r="51" spans="1:31" ht="24.75" customHeight="1" x14ac:dyDescent="0.2">
      <c r="A51" s="186" t="str">
        <f>IF(試合情報とｻｲﾝ用①印刷!D12="","",試合情報とｻｲﾝ用①印刷!D12)</f>
        <v>ＭＯ</v>
      </c>
      <c r="F51" s="456" t="str">
        <f>試合情報とｻｲﾝ用①印刷!E12</f>
        <v>西 岩国</v>
      </c>
      <c r="G51" s="457"/>
      <c r="H51" s="457"/>
      <c r="I51" s="457"/>
      <c r="J51" s="457"/>
      <c r="K51" s="458"/>
      <c r="L51" s="456">
        <f>試合情報とｻｲﾝ用①印刷!E13</f>
        <v>0</v>
      </c>
      <c r="M51" s="457"/>
      <c r="N51" s="457"/>
      <c r="O51" s="457"/>
      <c r="P51" s="457"/>
      <c r="Q51" s="457"/>
      <c r="R51" s="458"/>
      <c r="T51" s="291"/>
      <c r="U51" s="291"/>
      <c r="V51" s="291"/>
      <c r="W51" s="291"/>
      <c r="X51" s="291"/>
      <c r="Y51" s="291"/>
      <c r="Z51" s="291"/>
      <c r="AA51" s="291"/>
      <c r="AB51" s="291"/>
      <c r="AC51" s="291"/>
      <c r="AD51" s="291"/>
      <c r="AE51" s="291"/>
    </row>
    <row r="52" spans="1:31" ht="9.75" customHeight="1" thickBot="1" x14ac:dyDescent="0.25"/>
    <row r="53" spans="1:31" ht="17.25" customHeight="1" thickBot="1" x14ac:dyDescent="0.25">
      <c r="A53" s="87"/>
      <c r="B53" s="87"/>
      <c r="C53" s="290" t="s">
        <v>47</v>
      </c>
      <c r="D53" s="290"/>
      <c r="E53" s="290"/>
      <c r="F53" s="290"/>
      <c r="G53" s="290"/>
      <c r="H53" s="290"/>
      <c r="I53" s="290"/>
      <c r="J53" s="290"/>
      <c r="K53" s="290"/>
      <c r="L53" s="290"/>
      <c r="M53" s="290"/>
      <c r="N53" s="290"/>
      <c r="O53" s="290"/>
      <c r="P53" s="290"/>
      <c r="Q53" s="290"/>
      <c r="R53" s="290"/>
      <c r="S53" s="290"/>
      <c r="T53" s="290"/>
      <c r="U53" s="290"/>
      <c r="V53" s="290"/>
      <c r="W53" s="290"/>
      <c r="X53" s="290"/>
      <c r="Y53" s="290"/>
      <c r="Z53" s="290"/>
      <c r="AA53" s="290"/>
      <c r="AB53" s="290"/>
      <c r="AC53" s="290"/>
      <c r="AD53" s="87"/>
      <c r="AE53" s="87"/>
    </row>
    <row r="54" spans="1:31" ht="3.75" customHeight="1" x14ac:dyDescent="0.2"/>
    <row r="55" spans="1:31" ht="17.25" customHeight="1" x14ac:dyDescent="0.2"/>
  </sheetData>
  <sheetProtection algorithmName="SHA-512" hashValue="v4ZEPFnMXpofKOEr38I5caSdaoNe6lnvNEArvHUwg3/yuww8uEqK0xeK5piZ+oeB3tA6lj8741F/zulRaavu0A==" saltValue="s/QOiZzKXIV+CVhucIq+9g==" spinCount="100000" sheet="1" objects="1" scenarios="1" selectLockedCells="1"/>
  <mergeCells count="177">
    <mergeCell ref="O7:R7"/>
    <mergeCell ref="S7:AE7"/>
    <mergeCell ref="J9:V9"/>
    <mergeCell ref="B11:O11"/>
    <mergeCell ref="P11:AD11"/>
    <mergeCell ref="AC12:AD12"/>
    <mergeCell ref="W1:X2"/>
    <mergeCell ref="Y1:AE2"/>
    <mergeCell ref="O6:R6"/>
    <mergeCell ref="S6:U6"/>
    <mergeCell ref="W6:X6"/>
    <mergeCell ref="Z6:AA6"/>
    <mergeCell ref="A13:D13"/>
    <mergeCell ref="E13:J13"/>
    <mergeCell ref="K13:AA13"/>
    <mergeCell ref="AB13:AE13"/>
    <mergeCell ref="C14:D14"/>
    <mergeCell ref="E14:F14"/>
    <mergeCell ref="I14:J14"/>
    <mergeCell ref="K14:L14"/>
    <mergeCell ref="O14:P14"/>
    <mergeCell ref="V14:W14"/>
    <mergeCell ref="X14:Y14"/>
    <mergeCell ref="AB14:AC14"/>
    <mergeCell ref="AD14:AE14"/>
    <mergeCell ref="Q14:S14"/>
    <mergeCell ref="A15:B15"/>
    <mergeCell ref="C15:D15"/>
    <mergeCell ref="E15:F15"/>
    <mergeCell ref="G15:H15"/>
    <mergeCell ref="I15:J15"/>
    <mergeCell ref="K15:L15"/>
    <mergeCell ref="E16:F16"/>
    <mergeCell ref="G16:L16"/>
    <mergeCell ref="T16:Y16"/>
    <mergeCell ref="Z16:AA16"/>
    <mergeCell ref="M15:N15"/>
    <mergeCell ref="O15:P15"/>
    <mergeCell ref="T15:U15"/>
    <mergeCell ref="V15:W15"/>
    <mergeCell ref="X15:Y15"/>
    <mergeCell ref="AB17:AE18"/>
    <mergeCell ref="G18:H18"/>
    <mergeCell ref="I18:J18"/>
    <mergeCell ref="K18:L18"/>
    <mergeCell ref="T18:U18"/>
    <mergeCell ref="V18:W18"/>
    <mergeCell ref="X18:Y18"/>
    <mergeCell ref="Z15:AA15"/>
    <mergeCell ref="AB15:AC15"/>
    <mergeCell ref="AD15:AE15"/>
    <mergeCell ref="Q15:S15"/>
    <mergeCell ref="A20:B20"/>
    <mergeCell ref="P20:R20"/>
    <mergeCell ref="A17:D18"/>
    <mergeCell ref="E17:F18"/>
    <mergeCell ref="Z17:AA18"/>
    <mergeCell ref="J20:K20"/>
    <mergeCell ref="C20:I20"/>
    <mergeCell ref="Z20:AA20"/>
    <mergeCell ref="S20:Y20"/>
    <mergeCell ref="P22:Q22"/>
    <mergeCell ref="P21:Q21"/>
    <mergeCell ref="J22:K22"/>
    <mergeCell ref="J21:K21"/>
    <mergeCell ref="C22:I22"/>
    <mergeCell ref="C21:I21"/>
    <mergeCell ref="S22:Y22"/>
    <mergeCell ref="S21:Y21"/>
    <mergeCell ref="Z22:AA22"/>
    <mergeCell ref="Z21:AA21"/>
    <mergeCell ref="P24:Q24"/>
    <mergeCell ref="P23:Q23"/>
    <mergeCell ref="J24:K24"/>
    <mergeCell ref="J23:K23"/>
    <mergeCell ref="C24:I24"/>
    <mergeCell ref="C23:I23"/>
    <mergeCell ref="S24:Y24"/>
    <mergeCell ref="S23:Y23"/>
    <mergeCell ref="Z24:AA24"/>
    <mergeCell ref="Z23:AA23"/>
    <mergeCell ref="P26:Q26"/>
    <mergeCell ref="P25:Q25"/>
    <mergeCell ref="J26:K26"/>
    <mergeCell ref="J25:K25"/>
    <mergeCell ref="C26:I26"/>
    <mergeCell ref="C25:I25"/>
    <mergeCell ref="S26:Y26"/>
    <mergeCell ref="S25:Y25"/>
    <mergeCell ref="Z25:AA25"/>
    <mergeCell ref="Z26:AA26"/>
    <mergeCell ref="P28:Q28"/>
    <mergeCell ref="P27:Q27"/>
    <mergeCell ref="J28:K28"/>
    <mergeCell ref="J27:K27"/>
    <mergeCell ref="C28:I28"/>
    <mergeCell ref="C27:I27"/>
    <mergeCell ref="S28:Y28"/>
    <mergeCell ref="S27:Y27"/>
    <mergeCell ref="Z28:AA28"/>
    <mergeCell ref="Z27:AA27"/>
    <mergeCell ref="P30:Q30"/>
    <mergeCell ref="P29:Q29"/>
    <mergeCell ref="J30:K30"/>
    <mergeCell ref="J29:K29"/>
    <mergeCell ref="C30:I30"/>
    <mergeCell ref="C29:I29"/>
    <mergeCell ref="S30:Y30"/>
    <mergeCell ref="S29:Y29"/>
    <mergeCell ref="Z30:AA30"/>
    <mergeCell ref="Z29:AA29"/>
    <mergeCell ref="P32:Q32"/>
    <mergeCell ref="P31:Q31"/>
    <mergeCell ref="J32:K32"/>
    <mergeCell ref="J31:K31"/>
    <mergeCell ref="C32:I32"/>
    <mergeCell ref="C31:I31"/>
    <mergeCell ref="S32:Y32"/>
    <mergeCell ref="S31:Y31"/>
    <mergeCell ref="Z32:AA32"/>
    <mergeCell ref="Z31:AA31"/>
    <mergeCell ref="P34:Q34"/>
    <mergeCell ref="P33:Q33"/>
    <mergeCell ref="J34:K34"/>
    <mergeCell ref="J33:K33"/>
    <mergeCell ref="C34:I34"/>
    <mergeCell ref="C33:I33"/>
    <mergeCell ref="S34:Y34"/>
    <mergeCell ref="S33:Y33"/>
    <mergeCell ref="Z34:AA34"/>
    <mergeCell ref="Z33:AA33"/>
    <mergeCell ref="S40:AA40"/>
    <mergeCell ref="S39:AA39"/>
    <mergeCell ref="S38:AA38"/>
    <mergeCell ref="S37:AA37"/>
    <mergeCell ref="P36:Q36"/>
    <mergeCell ref="P35:Q35"/>
    <mergeCell ref="J36:K36"/>
    <mergeCell ref="J35:K35"/>
    <mergeCell ref="C36:I36"/>
    <mergeCell ref="C35:I35"/>
    <mergeCell ref="S36:Y36"/>
    <mergeCell ref="S35:Y35"/>
    <mergeCell ref="Z36:AA36"/>
    <mergeCell ref="Z35:AA35"/>
    <mergeCell ref="A39:B39"/>
    <mergeCell ref="P39:R39"/>
    <mergeCell ref="A40:B40"/>
    <mergeCell ref="P40:R40"/>
    <mergeCell ref="A37:B37"/>
    <mergeCell ref="P37:R37"/>
    <mergeCell ref="A38:B38"/>
    <mergeCell ref="P38:R38"/>
    <mergeCell ref="C40:K40"/>
    <mergeCell ref="C39:K39"/>
    <mergeCell ref="C38:K38"/>
    <mergeCell ref="C37:K37"/>
    <mergeCell ref="A42:B42"/>
    <mergeCell ref="C42:K42"/>
    <mergeCell ref="L42:T42"/>
    <mergeCell ref="U42:AC42"/>
    <mergeCell ref="AD42:AE42"/>
    <mergeCell ref="T47:Y47"/>
    <mergeCell ref="Z47:AE47"/>
    <mergeCell ref="A45:AE45"/>
    <mergeCell ref="A44:AE44"/>
    <mergeCell ref="F47:K47"/>
    <mergeCell ref="L47:R47"/>
    <mergeCell ref="C53:AC53"/>
    <mergeCell ref="T49:Y49"/>
    <mergeCell ref="Z49:AE49"/>
    <mergeCell ref="T51:Y51"/>
    <mergeCell ref="Z51:AE51"/>
    <mergeCell ref="F51:K51"/>
    <mergeCell ref="F49:K49"/>
    <mergeCell ref="L51:R51"/>
    <mergeCell ref="L49:R49"/>
  </mergeCells>
  <phoneticPr fontId="1"/>
  <pageMargins left="0.70866141732283472" right="0.47244094488188981" top="0.59055118110236227" bottom="0.31496062992125984" header="0.31496062992125984" footer="0.31496062992125984"/>
  <pageSetup paperSize="9" orientation="portrait" horizontalDpi="4294967293" verticalDpi="4294967293" r:id="rId1"/>
  <drawing r:id="rId2"/>
  <legacyDrawing r:id="rId3"/>
  <oleObjects>
    <mc:AlternateContent xmlns:mc="http://schemas.openxmlformats.org/markup-compatibility/2006">
      <mc:Choice Requires="x14">
        <oleObject progId="Paint.Picture" shapeId="8193" r:id="rId4">
          <objectPr defaultSize="0" autoPict="0" r:id="rId5">
            <anchor moveWithCells="1">
              <from>
                <xdr:col>3</xdr:col>
                <xdr:colOff>76200</xdr:colOff>
                <xdr:row>1</xdr:row>
                <xdr:rowOff>76200</xdr:rowOff>
              </from>
              <to>
                <xdr:col>5</xdr:col>
                <xdr:colOff>76200</xdr:colOff>
                <xdr:row>3</xdr:row>
                <xdr:rowOff>165100</xdr:rowOff>
              </to>
            </anchor>
          </objectPr>
        </oleObject>
      </mc:Choice>
      <mc:Fallback>
        <oleObject progId="Paint.Picture" shapeId="8193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66"/>
  </sheetPr>
  <dimension ref="A1:AE72"/>
  <sheetViews>
    <sheetView zoomScaleNormal="100" workbookViewId="0">
      <selection activeCell="E3" sqref="E3"/>
    </sheetView>
  </sheetViews>
  <sheetFormatPr defaultColWidth="3" defaultRowHeight="15.75" customHeight="1" x14ac:dyDescent="0.2"/>
  <cols>
    <col min="1" max="1" width="3.08984375" style="45" customWidth="1"/>
    <col min="2" max="2" width="1.90625" style="45" customWidth="1"/>
    <col min="3" max="3" width="2.6328125" style="45" customWidth="1"/>
    <col min="4" max="6" width="3.08984375" style="45" customWidth="1"/>
    <col min="7" max="7" width="1.90625" style="45" customWidth="1"/>
    <col min="8" max="8" width="3.08984375" style="45" customWidth="1"/>
    <col min="9" max="13" width="3" style="45" customWidth="1"/>
    <col min="14" max="14" width="1.90625" style="45" customWidth="1"/>
    <col min="15" max="22" width="3.08984375" style="45" customWidth="1"/>
    <col min="23" max="23" width="1.90625" style="45" customWidth="1"/>
    <col min="24" max="31" width="3.08984375" style="45" customWidth="1"/>
    <col min="32" max="32" width="1.36328125" style="45" customWidth="1"/>
    <col min="33" max="33" width="3.08984375" style="45" customWidth="1"/>
    <col min="34" max="34" width="3.08984375" style="45" bestFit="1" customWidth="1"/>
    <col min="35" max="16384" width="3" style="45"/>
  </cols>
  <sheetData>
    <row r="1" spans="1:31" ht="35.25" customHeight="1" x14ac:dyDescent="0.3">
      <c r="D1" s="46" t="s">
        <v>55</v>
      </c>
      <c r="L1" s="47"/>
      <c r="M1" s="238"/>
      <c r="N1" s="555" t="s">
        <v>57</v>
      </c>
      <c r="O1" s="555"/>
      <c r="P1" s="555"/>
      <c r="Q1" s="555"/>
      <c r="R1" s="555"/>
      <c r="S1" s="555"/>
      <c r="T1" s="555"/>
      <c r="U1" s="555"/>
      <c r="W1" s="563" t="s">
        <v>16</v>
      </c>
      <c r="X1" s="564"/>
      <c r="Y1" s="546" t="str">
        <f>IF(試合情報とｻｲﾝ用①印刷!B5="","",試合情報とｻｲﾝ用①印刷!B5)</f>
        <v>商１</v>
      </c>
      <c r="Z1" s="547"/>
      <c r="AA1" s="547"/>
      <c r="AB1" s="547"/>
      <c r="AC1" s="547"/>
      <c r="AD1" s="547"/>
      <c r="AE1" s="548"/>
    </row>
    <row r="2" spans="1:31" ht="5.25" customHeight="1" x14ac:dyDescent="0.2">
      <c r="C2" s="48"/>
      <c r="D2" s="48"/>
      <c r="E2" s="48"/>
      <c r="F2" s="48"/>
      <c r="G2" s="48"/>
      <c r="H2" s="48"/>
      <c r="I2" s="48"/>
      <c r="J2" s="48"/>
      <c r="K2" s="48"/>
      <c r="L2" s="49"/>
      <c r="M2" s="48"/>
      <c r="N2" s="48"/>
      <c r="O2" s="48"/>
      <c r="P2" s="48"/>
      <c r="Q2" s="48"/>
      <c r="R2" s="49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</row>
    <row r="3" spans="1:31" ht="9" customHeight="1" x14ac:dyDescent="0.2">
      <c r="L3" s="50"/>
    </row>
    <row r="4" spans="1:31" ht="20.25" customHeight="1" x14ac:dyDescent="0.2">
      <c r="A4" s="537" t="s">
        <v>23</v>
      </c>
      <c r="B4" s="538"/>
      <c r="C4" s="539"/>
      <c r="D4" s="561">
        <f ca="1">試合情報とｻｲﾝ用①印刷!B1</f>
        <v>45319</v>
      </c>
      <c r="E4" s="562"/>
      <c r="F4" s="51" t="s">
        <v>24</v>
      </c>
      <c r="G4" s="560">
        <f ca="1">試合情報とｻｲﾝ用①印刷!B2</f>
        <v>45319</v>
      </c>
      <c r="H4" s="560"/>
      <c r="I4" s="51" t="s">
        <v>25</v>
      </c>
      <c r="J4" s="568">
        <f ca="1">試合情報とｻｲﾝ用①印刷!B3</f>
        <v>45319</v>
      </c>
      <c r="K4" s="568"/>
      <c r="L4" s="51" t="s">
        <v>26</v>
      </c>
      <c r="M4" s="52" t="s">
        <v>27</v>
      </c>
      <c r="N4" s="52" t="str">
        <f ca="1">試合情報とｻｲﾝ用①印刷!B4</f>
        <v>日</v>
      </c>
      <c r="O4" s="53" t="s">
        <v>28</v>
      </c>
      <c r="P4" s="537" t="s">
        <v>56</v>
      </c>
      <c r="Q4" s="539"/>
      <c r="R4" s="565" t="str">
        <f>試合情報とｻｲﾝ用①印刷!E1</f>
        <v>下関市体育館</v>
      </c>
      <c r="S4" s="566"/>
      <c r="T4" s="566"/>
      <c r="U4" s="566"/>
      <c r="V4" s="566"/>
      <c r="W4" s="566"/>
      <c r="X4" s="566"/>
      <c r="Y4" s="566"/>
      <c r="Z4" s="566"/>
      <c r="AA4" s="566"/>
      <c r="AB4" s="566"/>
      <c r="AC4" s="566"/>
      <c r="AD4" s="566"/>
      <c r="AE4" s="567"/>
    </row>
    <row r="5" spans="1:31" ht="20.25" customHeight="1" x14ac:dyDescent="0.2">
      <c r="A5" s="537" t="s">
        <v>15</v>
      </c>
      <c r="B5" s="538"/>
      <c r="C5" s="539"/>
      <c r="D5" s="565" t="str">
        <f>試合情報とｻｲﾝ用①印刷!E2</f>
        <v>第45回全国高校選抜大会山口県予選会兼第27回中国高校新人大会山口県予選会</v>
      </c>
      <c r="E5" s="566"/>
      <c r="F5" s="566"/>
      <c r="G5" s="566"/>
      <c r="H5" s="566"/>
      <c r="I5" s="566"/>
      <c r="J5" s="566"/>
      <c r="K5" s="566"/>
      <c r="L5" s="566"/>
      <c r="M5" s="566"/>
      <c r="N5" s="566"/>
      <c r="O5" s="566"/>
      <c r="P5" s="566"/>
      <c r="Q5" s="566"/>
      <c r="R5" s="566"/>
      <c r="S5" s="566"/>
      <c r="T5" s="566"/>
      <c r="U5" s="566"/>
      <c r="V5" s="566"/>
      <c r="W5" s="566"/>
      <c r="X5" s="566"/>
      <c r="Y5" s="566"/>
      <c r="Z5" s="566"/>
      <c r="AA5" s="566"/>
      <c r="AB5" s="566"/>
      <c r="AC5" s="566"/>
      <c r="AD5" s="566"/>
      <c r="AE5" s="567"/>
    </row>
    <row r="6" spans="1:31" ht="9" customHeight="1" x14ac:dyDescent="0.2">
      <c r="A6" s="54"/>
      <c r="B6" s="50"/>
      <c r="C6" s="50"/>
      <c r="D6" s="50"/>
      <c r="U6" s="50"/>
      <c r="V6" s="50"/>
      <c r="W6" s="50"/>
      <c r="X6" s="50"/>
      <c r="Y6" s="50"/>
      <c r="Z6" s="50"/>
      <c r="AA6" s="50"/>
      <c r="AE6" s="55"/>
    </row>
    <row r="7" spans="1:31" ht="26.25" customHeight="1" x14ac:dyDescent="0.2">
      <c r="A7" s="56" t="s">
        <v>58</v>
      </c>
      <c r="B7" s="540" t="str">
        <f>IF(試合情報とｻｲﾝ用①印刷!C8="","",(試合情報とｻｲﾝ用①印刷!C8))</f>
        <v>済南学院高校</v>
      </c>
      <c r="C7" s="541"/>
      <c r="D7" s="541"/>
      <c r="E7" s="541"/>
      <c r="F7" s="541"/>
      <c r="G7" s="541"/>
      <c r="H7" s="542"/>
      <c r="I7" s="552" t="str">
        <f ca="1">IF(入力と①ｽｺｱ重ね印刷!H1=0,"0",IF(入力と①ｽｺｱ重ね印刷!H1="","",入力と①ｽｺｱ重ね印刷!H1))</f>
        <v>0</v>
      </c>
      <c r="J7" s="552"/>
      <c r="K7" s="57" t="s">
        <v>60</v>
      </c>
      <c r="L7" s="552" t="str">
        <f ca="1">IF(入力と①ｽｺｱ重ね印刷!J1=0,"0",IF(入力と①ｽｺｱ重ね印刷!J1="","",入力と①ｽｺｱ重ね印刷!J1))</f>
        <v>0</v>
      </c>
      <c r="M7" s="552"/>
      <c r="N7" s="569" t="str">
        <f>IF(試合情報とｻｲﾝ用①印刷!C10="","",(試合情報とｻｲﾝ用①印刷!C10))</f>
        <v>最上農業高校</v>
      </c>
      <c r="O7" s="570"/>
      <c r="P7" s="570"/>
      <c r="Q7" s="570"/>
      <c r="R7" s="570"/>
      <c r="S7" s="570"/>
      <c r="T7" s="58" t="s">
        <v>59</v>
      </c>
      <c r="V7" s="571" t="str">
        <f>試合情報とｻｲﾝ用①印刷!E3</f>
        <v>男子</v>
      </c>
      <c r="W7" s="571"/>
      <c r="X7" s="571"/>
      <c r="Y7" s="571" t="str">
        <f>試合情報とｻｲﾝ用①印刷!E4&amp;試合情報とｻｲﾝ用①印刷!F4</f>
        <v>1回戦</v>
      </c>
      <c r="Z7" s="571"/>
      <c r="AA7" s="571"/>
      <c r="AB7" s="571"/>
      <c r="AC7" s="571"/>
      <c r="AD7" s="571"/>
      <c r="AE7" s="571"/>
    </row>
    <row r="8" spans="1:31" ht="12.75" customHeight="1" x14ac:dyDescent="0.2">
      <c r="A8" s="59"/>
      <c r="B8" s="50"/>
      <c r="I8" s="553" t="str">
        <f>IF(入力と①ｽｺｱ重ね印刷!B3=0,"0",IF(入力と①ｽｺｱ重ね印刷!B3="","",入力と①ｽｺｱ重ね印刷!B3))</f>
        <v/>
      </c>
      <c r="J8" s="554"/>
      <c r="K8" s="60" t="s">
        <v>61</v>
      </c>
      <c r="L8" s="554" t="str">
        <f>IF(入力と①ｽｺｱ重ね印刷!J3=0,"0",IF(入力と①ｽｺｱ重ね印刷!J3="","",入力と①ｽｺｱ重ね印刷!J3))</f>
        <v/>
      </c>
      <c r="M8" s="572"/>
    </row>
    <row r="9" spans="1:31" ht="12.75" customHeight="1" x14ac:dyDescent="0.2">
      <c r="A9" s="108" t="s">
        <v>123</v>
      </c>
      <c r="B9" s="109"/>
      <c r="C9" s="109"/>
      <c r="D9" s="109"/>
      <c r="E9" s="109"/>
      <c r="F9" s="109"/>
      <c r="G9" s="110"/>
      <c r="I9" s="543" t="str">
        <f>IF(入力と①ｽｺｱ重ね印刷!C3=0,"0",IF(入力と①ｽｺｱ重ね印刷!C3="","",入力と①ｽｺｱ重ね印刷!C3))</f>
        <v/>
      </c>
      <c r="J9" s="538"/>
      <c r="K9" s="52" t="s">
        <v>61</v>
      </c>
      <c r="L9" s="538" t="str">
        <f>IF(入力と①ｽｺｱ重ね印刷!K3=0,"0",IF(入力と①ｽｺｱ重ね印刷!K3="","",入力と①ｽｺｱ重ね印刷!K3))</f>
        <v/>
      </c>
      <c r="M9" s="551"/>
      <c r="O9" s="557" t="s">
        <v>51</v>
      </c>
      <c r="P9" s="557"/>
      <c r="Q9" s="557"/>
      <c r="R9" s="558"/>
      <c r="S9" s="559"/>
      <c r="T9" s="557" t="s">
        <v>19</v>
      </c>
      <c r="U9" s="557"/>
      <c r="V9" s="557"/>
      <c r="W9" s="50"/>
      <c r="X9" s="557" t="s">
        <v>51</v>
      </c>
      <c r="Y9" s="557"/>
      <c r="Z9" s="557"/>
      <c r="AA9" s="558"/>
      <c r="AB9" s="559"/>
      <c r="AC9" s="557" t="s">
        <v>19</v>
      </c>
      <c r="AD9" s="557"/>
      <c r="AE9" s="557"/>
    </row>
    <row r="10" spans="1:31" ht="12.75" customHeight="1" x14ac:dyDescent="0.2">
      <c r="A10" s="402" t="str">
        <f>試合情報とｻｲﾝ用①印刷!C13</f>
        <v/>
      </c>
      <c r="B10" s="378"/>
      <c r="C10" s="378"/>
      <c r="D10" s="378"/>
      <c r="E10" s="378"/>
      <c r="F10" s="378"/>
      <c r="G10" s="379"/>
      <c r="I10" s="543" t="str">
        <f>IF(入力と①ｽｺｱ重ね印刷!D3="","",(入力と①ｽｺｱ重ね印刷!D3+入力と①ｽｺｱ重ね印刷!E3))</f>
        <v/>
      </c>
      <c r="J10" s="538"/>
      <c r="K10" s="52" t="s">
        <v>61</v>
      </c>
      <c r="L10" s="538" t="str">
        <f>IF(入力と①ｽｺｱ重ね印刷!L3="","",(入力と①ｽｺｱ重ね印刷!L3+入力と①ｽｺｱ重ね印刷!M3))</f>
        <v/>
      </c>
      <c r="M10" s="551"/>
      <c r="O10" s="62" t="s">
        <v>48</v>
      </c>
      <c r="P10" s="62" t="s">
        <v>49</v>
      </c>
      <c r="Q10" s="62" t="s">
        <v>50</v>
      </c>
      <c r="R10" s="556" t="s">
        <v>52</v>
      </c>
      <c r="S10" s="556"/>
      <c r="T10" s="62" t="s">
        <v>50</v>
      </c>
      <c r="U10" s="62" t="s">
        <v>49</v>
      </c>
      <c r="V10" s="62" t="s">
        <v>48</v>
      </c>
      <c r="W10" s="143"/>
      <c r="X10" s="62" t="s">
        <v>48</v>
      </c>
      <c r="Y10" s="62" t="s">
        <v>49</v>
      </c>
      <c r="Z10" s="62" t="s">
        <v>50</v>
      </c>
      <c r="AA10" s="556" t="s">
        <v>52</v>
      </c>
      <c r="AB10" s="556"/>
      <c r="AC10" s="62" t="s">
        <v>50</v>
      </c>
      <c r="AD10" s="62" t="s">
        <v>49</v>
      </c>
      <c r="AE10" s="62" t="s">
        <v>48</v>
      </c>
    </row>
    <row r="11" spans="1:31" ht="12.75" customHeight="1" x14ac:dyDescent="0.2">
      <c r="I11" s="543" t="str">
        <f>IF(入力と①ｽｺｱ重ね印刷!F3="","",(入力と①ｽｺｱ重ね印刷!F3+入力と①ｽｺｱ重ね印刷!G3))</f>
        <v/>
      </c>
      <c r="J11" s="538"/>
      <c r="K11" s="52" t="s">
        <v>61</v>
      </c>
      <c r="L11" s="538" t="str">
        <f>IF(入力と①ｽｺｱ重ね印刷!N3="","",(入力と①ｽｺｱ重ね印刷!N3+入力と①ｽｺｱ重ね印刷!O3))</f>
        <v/>
      </c>
      <c r="M11" s="551"/>
      <c r="O11" s="203" t="str">
        <f>入力と①ｽｺｱ重ね印刷!I10</f>
        <v/>
      </c>
      <c r="P11" s="204" t="str">
        <f>入力と①ｽｺｱ重ね印刷!J10</f>
        <v/>
      </c>
      <c r="Q11" s="204" t="str">
        <f>入力と①ｽｺｱ重ね印刷!K10</f>
        <v/>
      </c>
      <c r="R11" s="204" t="str">
        <f>入力と①ｽｺｱ重ね印刷!L10</f>
        <v>前　</v>
      </c>
      <c r="S11" s="204" t="str">
        <f>入力と①ｽｺｱ重ね印刷!M10</f>
        <v>半</v>
      </c>
      <c r="T11" s="204" t="str">
        <f>入力と①ｽｺｱ重ね印刷!N10</f>
        <v/>
      </c>
      <c r="U11" s="204" t="str">
        <f>入力と①ｽｺｱ重ね印刷!O10</f>
        <v/>
      </c>
      <c r="V11" s="205" t="str">
        <f>入力と①ｽｺｱ重ね印刷!P10</f>
        <v/>
      </c>
      <c r="W11" s="50"/>
      <c r="X11" s="203" t="str">
        <f>入力と①ｽｺｱ重ね印刷!I61</f>
        <v/>
      </c>
      <c r="Y11" s="204" t="str">
        <f>入力と①ｽｺｱ重ね印刷!J61</f>
        <v/>
      </c>
      <c r="Z11" s="204" t="str">
        <f>入力と①ｽｺｱ重ね印刷!K61</f>
        <v/>
      </c>
      <c r="AA11" s="204" t="str">
        <f>入力と①ｽｺｱ重ね印刷!L61</f>
        <v/>
      </c>
      <c r="AB11" s="204" t="str">
        <f>入力と①ｽｺｱ重ね印刷!M61</f>
        <v/>
      </c>
      <c r="AC11" s="204" t="str">
        <f>入力と①ｽｺｱ重ね印刷!N61</f>
        <v/>
      </c>
      <c r="AD11" s="204" t="str">
        <f>入力と①ｽｺｱ重ね印刷!O61</f>
        <v/>
      </c>
      <c r="AE11" s="205" t="str">
        <f>入力と①ｽｺｱ重ね印刷!P61</f>
        <v/>
      </c>
    </row>
    <row r="12" spans="1:31" ht="12.75" customHeight="1" x14ac:dyDescent="0.2">
      <c r="I12" s="63"/>
      <c r="J12" s="549" t="s">
        <v>62</v>
      </c>
      <c r="K12" s="549"/>
      <c r="L12" s="549"/>
      <c r="M12" s="61"/>
      <c r="O12" s="166" t="str">
        <f>入力と①ｽｺｱ重ね印刷!I11</f>
        <v/>
      </c>
      <c r="P12" s="167" t="str">
        <f>入力と①ｽｺｱ重ね印刷!J11</f>
        <v/>
      </c>
      <c r="Q12" s="167" t="str">
        <f>入力と①ｽｺｱ重ね印刷!K11</f>
        <v/>
      </c>
      <c r="R12" s="167" t="str">
        <f>入力と①ｽｺｱ重ね印刷!L11</f>
        <v/>
      </c>
      <c r="S12" s="167" t="str">
        <f>入力と①ｽｺｱ重ね印刷!M11</f>
        <v/>
      </c>
      <c r="T12" s="167" t="str">
        <f>入力と①ｽｺｱ重ね印刷!N11</f>
        <v/>
      </c>
      <c r="U12" s="167" t="str">
        <f>入力と①ｽｺｱ重ね印刷!O11</f>
        <v/>
      </c>
      <c r="V12" s="168" t="str">
        <f>入力と①ｽｺｱ重ね印刷!P11</f>
        <v/>
      </c>
      <c r="W12" s="50"/>
      <c r="X12" s="166" t="str">
        <f>入力と①ｽｺｱ重ね印刷!I62</f>
        <v/>
      </c>
      <c r="Y12" s="167" t="str">
        <f>入力と①ｽｺｱ重ね印刷!J62</f>
        <v/>
      </c>
      <c r="Z12" s="167" t="str">
        <f>入力と①ｽｺｱ重ね印刷!K62</f>
        <v/>
      </c>
      <c r="AA12" s="167" t="str">
        <f>入力と①ｽｺｱ重ね印刷!L62</f>
        <v/>
      </c>
      <c r="AB12" s="167" t="str">
        <f>入力と①ｽｺｱ重ね印刷!M62</f>
        <v/>
      </c>
      <c r="AC12" s="167" t="str">
        <f>入力と①ｽｺｱ重ね印刷!N62</f>
        <v/>
      </c>
      <c r="AD12" s="167" t="str">
        <f>入力と①ｽｺｱ重ね印刷!O62</f>
        <v/>
      </c>
      <c r="AE12" s="168" t="str">
        <f>入力と①ｽｺｱ重ね印刷!P62</f>
        <v/>
      </c>
    </row>
    <row r="13" spans="1:31" ht="12.75" customHeight="1" x14ac:dyDescent="0.2">
      <c r="I13" s="550" t="str">
        <f>IF(入力と①ｽｺｱ重ね印刷!H3=0,"0",IF(入力と①ｽｺｱ重ね印刷!H3="","",入力と①ｽｺｱ重ね印刷!H3))</f>
        <v/>
      </c>
      <c r="J13" s="527"/>
      <c r="K13" s="64" t="s">
        <v>61</v>
      </c>
      <c r="L13" s="527" t="str">
        <f>IF(入力と①ｽｺｱ重ね印刷!P3=0,"0",IF(入力と①ｽｺｱ重ね印刷!P3="","",入力と①ｽｺｱ重ね印刷!P3))</f>
        <v/>
      </c>
      <c r="M13" s="528"/>
      <c r="O13" s="200" t="str">
        <f>入力と①ｽｺｱ重ね印刷!I12</f>
        <v/>
      </c>
      <c r="P13" s="201" t="str">
        <f>入力と①ｽｺｱ重ね印刷!J12</f>
        <v/>
      </c>
      <c r="Q13" s="201" t="str">
        <f>入力と①ｽｺｱ重ね印刷!K12</f>
        <v/>
      </c>
      <c r="R13" s="201" t="str">
        <f>入力と①ｽｺｱ重ね印刷!L12</f>
        <v/>
      </c>
      <c r="S13" s="201" t="str">
        <f>入力と①ｽｺｱ重ね印刷!M12</f>
        <v/>
      </c>
      <c r="T13" s="201" t="str">
        <f>入力と①ｽｺｱ重ね印刷!N12</f>
        <v/>
      </c>
      <c r="U13" s="201" t="str">
        <f>入力と①ｽｺｱ重ね印刷!O12</f>
        <v/>
      </c>
      <c r="V13" s="202" t="str">
        <f>入力と①ｽｺｱ重ね印刷!P12</f>
        <v/>
      </c>
      <c r="X13" s="200" t="str">
        <f>入力と①ｽｺｱ重ね印刷!I63</f>
        <v/>
      </c>
      <c r="Y13" s="201" t="str">
        <f>入力と①ｽｺｱ重ね印刷!J63</f>
        <v/>
      </c>
      <c r="Z13" s="201" t="str">
        <f>入力と①ｽｺｱ重ね印刷!K63</f>
        <v/>
      </c>
      <c r="AA13" s="201" t="str">
        <f>入力と①ｽｺｱ重ね印刷!L63</f>
        <v/>
      </c>
      <c r="AB13" s="201" t="str">
        <f>入力と①ｽｺｱ重ね印刷!M63</f>
        <v/>
      </c>
      <c r="AC13" s="201" t="str">
        <f>入力と①ｽｺｱ重ね印刷!N63</f>
        <v/>
      </c>
      <c r="AD13" s="201" t="str">
        <f>入力と①ｽｺｱ重ね印刷!O63</f>
        <v/>
      </c>
      <c r="AE13" s="202" t="str">
        <f>入力と①ｽｺｱ重ね印刷!P63</f>
        <v/>
      </c>
    </row>
    <row r="14" spans="1:31" ht="12.75" customHeight="1" x14ac:dyDescent="0.2">
      <c r="D14" s="50"/>
      <c r="E14" s="50"/>
      <c r="F14" s="50"/>
      <c r="G14" s="50"/>
      <c r="H14" s="50"/>
      <c r="O14" s="166" t="str">
        <f>入力と①ｽｺｱ重ね印刷!I13</f>
        <v/>
      </c>
      <c r="P14" s="167" t="str">
        <f>入力と①ｽｺｱ重ね印刷!J13</f>
        <v/>
      </c>
      <c r="Q14" s="167" t="str">
        <f>入力と①ｽｺｱ重ね印刷!K13</f>
        <v/>
      </c>
      <c r="R14" s="167" t="str">
        <f>入力と①ｽｺｱ重ね印刷!L13</f>
        <v/>
      </c>
      <c r="S14" s="167" t="str">
        <f>入力と①ｽｺｱ重ね印刷!M13</f>
        <v/>
      </c>
      <c r="T14" s="167" t="str">
        <f>入力と①ｽｺｱ重ね印刷!N13</f>
        <v/>
      </c>
      <c r="U14" s="167" t="str">
        <f>入力と①ｽｺｱ重ね印刷!O13</f>
        <v/>
      </c>
      <c r="V14" s="168" t="str">
        <f>入力と①ｽｺｱ重ね印刷!P13</f>
        <v/>
      </c>
      <c r="X14" s="166" t="str">
        <f>入力と①ｽｺｱ重ね印刷!I64</f>
        <v/>
      </c>
      <c r="Y14" s="167" t="str">
        <f>入力と①ｽｺｱ重ね印刷!J64</f>
        <v/>
      </c>
      <c r="Z14" s="167" t="str">
        <f>入力と①ｽｺｱ重ね印刷!K64</f>
        <v/>
      </c>
      <c r="AA14" s="167" t="str">
        <f>入力と①ｽｺｱ重ね印刷!L64</f>
        <v/>
      </c>
      <c r="AB14" s="167" t="str">
        <f>入力と①ｽｺｱ重ね印刷!M64</f>
        <v/>
      </c>
      <c r="AC14" s="167" t="str">
        <f>入力と①ｽｺｱ重ね印刷!N64</f>
        <v/>
      </c>
      <c r="AD14" s="167" t="str">
        <f>入力と①ｽｺｱ重ね印刷!O64</f>
        <v/>
      </c>
      <c r="AE14" s="168" t="str">
        <f>入力と①ｽｺｱ重ね印刷!P64</f>
        <v/>
      </c>
    </row>
    <row r="15" spans="1:31" ht="12.75" customHeight="1" x14ac:dyDescent="0.2">
      <c r="A15" s="196" t="s">
        <v>37</v>
      </c>
      <c r="B15" s="197"/>
      <c r="C15" s="523" t="str">
        <f>IF(試合情報とｻｲﾝ用①印刷!C9="","",(試合情報とｻｲﾝ用①印刷!C9))</f>
        <v>済南学院</v>
      </c>
      <c r="D15" s="524"/>
      <c r="E15" s="524"/>
      <c r="F15" s="524"/>
      <c r="G15" s="524"/>
      <c r="H15" s="525"/>
      <c r="I15" s="198" t="s">
        <v>42</v>
      </c>
      <c r="J15" s="196" t="s">
        <v>41</v>
      </c>
      <c r="K15" s="199" t="s">
        <v>40</v>
      </c>
      <c r="L15" s="199" t="s">
        <v>39</v>
      </c>
      <c r="M15" s="197" t="s">
        <v>38</v>
      </c>
      <c r="O15" s="200" t="str">
        <f>入力と①ｽｺｱ重ね印刷!I14</f>
        <v/>
      </c>
      <c r="P15" s="201" t="str">
        <f>入力と①ｽｺｱ重ね印刷!J14</f>
        <v/>
      </c>
      <c r="Q15" s="201" t="str">
        <f>入力と①ｽｺｱ重ね印刷!K14</f>
        <v/>
      </c>
      <c r="R15" s="201" t="str">
        <f>入力と①ｽｺｱ重ね印刷!L14</f>
        <v/>
      </c>
      <c r="S15" s="201" t="str">
        <f>入力と①ｽｺｱ重ね印刷!M14</f>
        <v/>
      </c>
      <c r="T15" s="201" t="str">
        <f>入力と①ｽｺｱ重ね印刷!N14</f>
        <v/>
      </c>
      <c r="U15" s="201" t="str">
        <f>入力と①ｽｺｱ重ね印刷!O14</f>
        <v/>
      </c>
      <c r="V15" s="202" t="str">
        <f>入力と①ｽｺｱ重ね印刷!P14</f>
        <v/>
      </c>
      <c r="X15" s="200" t="str">
        <f>入力と①ｽｺｱ重ね印刷!I65</f>
        <v/>
      </c>
      <c r="Y15" s="201" t="str">
        <f>入力と①ｽｺｱ重ね印刷!J65</f>
        <v/>
      </c>
      <c r="Z15" s="201" t="str">
        <f>入力と①ｽｺｱ重ね印刷!K65</f>
        <v/>
      </c>
      <c r="AA15" s="201" t="str">
        <f>入力と①ｽｺｱ重ね印刷!L65</f>
        <v/>
      </c>
      <c r="AB15" s="201" t="str">
        <f>入力と①ｽｺｱ重ね印刷!M65</f>
        <v/>
      </c>
      <c r="AC15" s="201" t="str">
        <f>入力と①ｽｺｱ重ね印刷!N65</f>
        <v/>
      </c>
      <c r="AD15" s="201" t="str">
        <f>入力と①ｽｺｱ重ね印刷!O65</f>
        <v/>
      </c>
      <c r="AE15" s="202" t="str">
        <f>入力と①ｽｺｱ重ね印刷!P65</f>
        <v/>
      </c>
    </row>
    <row r="16" spans="1:31" ht="12.75" customHeight="1" x14ac:dyDescent="0.2">
      <c r="A16" s="169">
        <f ca="1">試合情報とｻｲﾝ用①印刷!B17</f>
        <v>1</v>
      </c>
      <c r="B16" s="170" t="str">
        <f ca="1">試合情報とｻｲﾝ用①印刷!D17</f>
        <v>c</v>
      </c>
      <c r="C16" s="514" t="str">
        <f ca="1">試合情報とｻｲﾝ用①印刷!C17</f>
        <v>長門 一の宮</v>
      </c>
      <c r="D16" s="515"/>
      <c r="E16" s="515"/>
      <c r="F16" s="515"/>
      <c r="G16" s="515"/>
      <c r="H16" s="516"/>
      <c r="I16" s="261">
        <f ca="1">入力と①ｽｺｱ重ね印刷!S10</f>
        <v>0</v>
      </c>
      <c r="J16" s="169">
        <f ca="1">入力と①ｽｺｱ重ね印刷!T10</f>
        <v>0</v>
      </c>
      <c r="K16" s="167">
        <f ca="1">入力と①ｽｺｱ重ね印刷!U10</f>
        <v>0</v>
      </c>
      <c r="L16" s="172">
        <f ca="1">入力と①ｽｺｱ重ね印刷!V10</f>
        <v>0</v>
      </c>
      <c r="M16" s="170">
        <f ca="1">入力と①ｽｺｱ重ね印刷!W10</f>
        <v>0</v>
      </c>
      <c r="O16" s="166" t="str">
        <f>入力と①ｽｺｱ重ね印刷!I15</f>
        <v/>
      </c>
      <c r="P16" s="167" t="str">
        <f>入力と①ｽｺｱ重ね印刷!J15</f>
        <v/>
      </c>
      <c r="Q16" s="167" t="str">
        <f>入力と①ｽｺｱ重ね印刷!K15</f>
        <v/>
      </c>
      <c r="R16" s="167" t="str">
        <f>入力と①ｽｺｱ重ね印刷!L15</f>
        <v/>
      </c>
      <c r="S16" s="167" t="str">
        <f>入力と①ｽｺｱ重ね印刷!M15</f>
        <v/>
      </c>
      <c r="T16" s="167" t="str">
        <f>入力と①ｽｺｱ重ね印刷!N15</f>
        <v/>
      </c>
      <c r="U16" s="167" t="str">
        <f>入力と①ｽｺｱ重ね印刷!O15</f>
        <v/>
      </c>
      <c r="V16" s="168" t="str">
        <f>入力と①ｽｺｱ重ね印刷!P15</f>
        <v/>
      </c>
      <c r="X16" s="166" t="str">
        <f>入力と①ｽｺｱ重ね印刷!I66</f>
        <v/>
      </c>
      <c r="Y16" s="167" t="str">
        <f>入力と①ｽｺｱ重ね印刷!J66</f>
        <v/>
      </c>
      <c r="Z16" s="167" t="str">
        <f>入力と①ｽｺｱ重ね印刷!K66</f>
        <v/>
      </c>
      <c r="AA16" s="167" t="str">
        <f>入力と①ｽｺｱ重ね印刷!L66</f>
        <v/>
      </c>
      <c r="AB16" s="167" t="str">
        <f>入力と①ｽｺｱ重ね印刷!M66</f>
        <v/>
      </c>
      <c r="AC16" s="167" t="str">
        <f>入力と①ｽｺｱ重ね印刷!N66</f>
        <v/>
      </c>
      <c r="AD16" s="167" t="str">
        <f>入力と①ｽｺｱ重ね印刷!O66</f>
        <v/>
      </c>
      <c r="AE16" s="168" t="str">
        <f>入力と①ｽｺｱ重ね印刷!P66</f>
        <v/>
      </c>
    </row>
    <row r="17" spans="1:31" ht="12.75" customHeight="1" x14ac:dyDescent="0.2">
      <c r="A17" s="200">
        <f ca="1">試合情報とｻｲﾝ用①印刷!B18</f>
        <v>2</v>
      </c>
      <c r="B17" s="202">
        <f ca="1">試合情報とｻｲﾝ用①印刷!D18</f>
        <v>0</v>
      </c>
      <c r="C17" s="520" t="str">
        <f ca="1">試合情報とｻｲﾝ用①印刷!C18</f>
        <v>長門 湯本</v>
      </c>
      <c r="D17" s="521"/>
      <c r="E17" s="521"/>
      <c r="F17" s="521"/>
      <c r="G17" s="521"/>
      <c r="H17" s="522"/>
      <c r="I17" s="260">
        <f ca="1">入力と①ｽｺｱ重ね印刷!S11</f>
        <v>0</v>
      </c>
      <c r="J17" s="200">
        <f ca="1">入力と①ｽｺｱ重ね印刷!T11</f>
        <v>0</v>
      </c>
      <c r="K17" s="201">
        <f ca="1">入力と①ｽｺｱ重ね印刷!U11</f>
        <v>0</v>
      </c>
      <c r="L17" s="201">
        <f ca="1">入力と①ｽｺｱ重ね印刷!V11</f>
        <v>0</v>
      </c>
      <c r="M17" s="202">
        <f ca="1">入力と①ｽｺｱ重ね印刷!W11</f>
        <v>0</v>
      </c>
      <c r="O17" s="200" t="str">
        <f>入力と①ｽｺｱ重ね印刷!I16</f>
        <v/>
      </c>
      <c r="P17" s="201" t="str">
        <f>入力と①ｽｺｱ重ね印刷!J16</f>
        <v/>
      </c>
      <c r="Q17" s="201" t="str">
        <f>入力と①ｽｺｱ重ね印刷!K16</f>
        <v/>
      </c>
      <c r="R17" s="201" t="str">
        <f>入力と①ｽｺｱ重ね印刷!L16</f>
        <v/>
      </c>
      <c r="S17" s="201" t="str">
        <f>入力と①ｽｺｱ重ね印刷!M16</f>
        <v/>
      </c>
      <c r="T17" s="201" t="str">
        <f>入力と①ｽｺｱ重ね印刷!N16</f>
        <v/>
      </c>
      <c r="U17" s="201" t="str">
        <f>入力と①ｽｺｱ重ね印刷!O16</f>
        <v/>
      </c>
      <c r="V17" s="202" t="str">
        <f>入力と①ｽｺｱ重ね印刷!P16</f>
        <v/>
      </c>
      <c r="X17" s="200" t="str">
        <f>入力と①ｽｺｱ重ね印刷!I67</f>
        <v/>
      </c>
      <c r="Y17" s="201" t="str">
        <f>入力と①ｽｺｱ重ね印刷!J67</f>
        <v/>
      </c>
      <c r="Z17" s="201" t="str">
        <f>入力と①ｽｺｱ重ね印刷!K67</f>
        <v/>
      </c>
      <c r="AA17" s="201" t="str">
        <f>入力と①ｽｺｱ重ね印刷!L67</f>
        <v/>
      </c>
      <c r="AB17" s="201" t="str">
        <f>入力と①ｽｺｱ重ね印刷!M67</f>
        <v/>
      </c>
      <c r="AC17" s="201" t="str">
        <f>入力と①ｽｺｱ重ね印刷!N67</f>
        <v/>
      </c>
      <c r="AD17" s="201" t="str">
        <f>入力と①ｽｺｱ重ね印刷!O67</f>
        <v/>
      </c>
      <c r="AE17" s="202" t="str">
        <f>入力と①ｽｺｱ重ね印刷!P67</f>
        <v/>
      </c>
    </row>
    <row r="18" spans="1:31" ht="12.75" customHeight="1" x14ac:dyDescent="0.2">
      <c r="A18" s="166">
        <f ca="1">試合情報とｻｲﾝ用①印刷!B19</f>
        <v>3</v>
      </c>
      <c r="B18" s="168">
        <f ca="1">試合情報とｻｲﾝ用①印刷!D19</f>
        <v>0</v>
      </c>
      <c r="C18" s="514" t="str">
        <f ca="1">試合情報とｻｲﾝ用①印刷!C19</f>
        <v>長門 長沢</v>
      </c>
      <c r="D18" s="515"/>
      <c r="E18" s="515"/>
      <c r="F18" s="515"/>
      <c r="G18" s="515"/>
      <c r="H18" s="516"/>
      <c r="I18" s="259">
        <f ca="1">入力と①ｽｺｱ重ね印刷!S12</f>
        <v>0</v>
      </c>
      <c r="J18" s="166">
        <f ca="1">入力と①ｽｺｱ重ね印刷!T12</f>
        <v>0</v>
      </c>
      <c r="K18" s="167">
        <f ca="1">入力と①ｽｺｱ重ね印刷!U12</f>
        <v>0</v>
      </c>
      <c r="L18" s="167">
        <f ca="1">入力と①ｽｺｱ重ね印刷!V12</f>
        <v>0</v>
      </c>
      <c r="M18" s="168">
        <f ca="1">入力と①ｽｺｱ重ね印刷!W12</f>
        <v>0</v>
      </c>
      <c r="O18" s="166" t="str">
        <f>入力と①ｽｺｱ重ね印刷!I17</f>
        <v/>
      </c>
      <c r="P18" s="167" t="str">
        <f>入力と①ｽｺｱ重ね印刷!J17</f>
        <v/>
      </c>
      <c r="Q18" s="167" t="str">
        <f>入力と①ｽｺｱ重ね印刷!K17</f>
        <v/>
      </c>
      <c r="R18" s="167" t="str">
        <f>入力と①ｽｺｱ重ね印刷!L17</f>
        <v/>
      </c>
      <c r="S18" s="167" t="str">
        <f>入力と①ｽｺｱ重ね印刷!M17</f>
        <v/>
      </c>
      <c r="T18" s="167" t="str">
        <f>入力と①ｽｺｱ重ね印刷!N17</f>
        <v/>
      </c>
      <c r="U18" s="167" t="str">
        <f>入力と①ｽｺｱ重ね印刷!O17</f>
        <v/>
      </c>
      <c r="V18" s="168" t="str">
        <f>入力と①ｽｺｱ重ね印刷!P17</f>
        <v/>
      </c>
      <c r="X18" s="166" t="str">
        <f>入力と①ｽｺｱ重ね印刷!I68</f>
        <v/>
      </c>
      <c r="Y18" s="167" t="str">
        <f>入力と①ｽｺｱ重ね印刷!J68</f>
        <v/>
      </c>
      <c r="Z18" s="167" t="str">
        <f>入力と①ｽｺｱ重ね印刷!K68</f>
        <v/>
      </c>
      <c r="AA18" s="167" t="str">
        <f>入力と①ｽｺｱ重ね印刷!L68</f>
        <v/>
      </c>
      <c r="AB18" s="167" t="str">
        <f>入力と①ｽｺｱ重ね印刷!M68</f>
        <v/>
      </c>
      <c r="AC18" s="167" t="str">
        <f>入力と①ｽｺｱ重ね印刷!N68</f>
        <v/>
      </c>
      <c r="AD18" s="167" t="str">
        <f>入力と①ｽｺｱ重ね印刷!O68</f>
        <v/>
      </c>
      <c r="AE18" s="168" t="str">
        <f>入力と①ｽｺｱ重ね印刷!P68</f>
        <v/>
      </c>
    </row>
    <row r="19" spans="1:31" ht="12.75" customHeight="1" x14ac:dyDescent="0.2">
      <c r="A19" s="200">
        <f ca="1">試合情報とｻｲﾝ用①印刷!B20</f>
        <v>4</v>
      </c>
      <c r="B19" s="202">
        <f ca="1">試合情報とｻｲﾝ用①印刷!D20</f>
        <v>0</v>
      </c>
      <c r="C19" s="520" t="str">
        <f ca="1">試合情報とｻｲﾝ用①印刷!C20</f>
        <v>長門 本山</v>
      </c>
      <c r="D19" s="521"/>
      <c r="E19" s="521"/>
      <c r="F19" s="521"/>
      <c r="G19" s="521"/>
      <c r="H19" s="522"/>
      <c r="I19" s="260">
        <f ca="1">入力と①ｽｺｱ重ね印刷!S13</f>
        <v>0</v>
      </c>
      <c r="J19" s="200">
        <f ca="1">入力と①ｽｺｱ重ね印刷!T13</f>
        <v>0</v>
      </c>
      <c r="K19" s="201">
        <f ca="1">入力と①ｽｺｱ重ね印刷!U13</f>
        <v>0</v>
      </c>
      <c r="L19" s="201">
        <f ca="1">入力と①ｽｺｱ重ね印刷!V13</f>
        <v>0</v>
      </c>
      <c r="M19" s="202">
        <f ca="1">入力と①ｽｺｱ重ね印刷!W13</f>
        <v>0</v>
      </c>
      <c r="O19" s="200" t="str">
        <f>入力と①ｽｺｱ重ね印刷!I18</f>
        <v/>
      </c>
      <c r="P19" s="201" t="str">
        <f>入力と①ｽｺｱ重ね印刷!J18</f>
        <v/>
      </c>
      <c r="Q19" s="201" t="str">
        <f>入力と①ｽｺｱ重ね印刷!K18</f>
        <v/>
      </c>
      <c r="R19" s="201" t="str">
        <f>入力と①ｽｺｱ重ね印刷!L18</f>
        <v/>
      </c>
      <c r="S19" s="201" t="str">
        <f>入力と①ｽｺｱ重ね印刷!M18</f>
        <v/>
      </c>
      <c r="T19" s="201" t="str">
        <f>入力と①ｽｺｱ重ね印刷!N18</f>
        <v/>
      </c>
      <c r="U19" s="201" t="str">
        <f>入力と①ｽｺｱ重ね印刷!O18</f>
        <v/>
      </c>
      <c r="V19" s="202" t="str">
        <f>入力と①ｽｺｱ重ね印刷!P18</f>
        <v/>
      </c>
      <c r="X19" s="200" t="str">
        <f>入力と①ｽｺｱ重ね印刷!I69</f>
        <v/>
      </c>
      <c r="Y19" s="201" t="str">
        <f>入力と①ｽｺｱ重ね印刷!J69</f>
        <v/>
      </c>
      <c r="Z19" s="201" t="str">
        <f>入力と①ｽｺｱ重ね印刷!K69</f>
        <v/>
      </c>
      <c r="AA19" s="201" t="str">
        <f>入力と①ｽｺｱ重ね印刷!L69</f>
        <v/>
      </c>
      <c r="AB19" s="201" t="str">
        <f>入力と①ｽｺｱ重ね印刷!M69</f>
        <v/>
      </c>
      <c r="AC19" s="201" t="str">
        <f>入力と①ｽｺｱ重ね印刷!N69</f>
        <v/>
      </c>
      <c r="AD19" s="201" t="str">
        <f>入力と①ｽｺｱ重ね印刷!O69</f>
        <v/>
      </c>
      <c r="AE19" s="202" t="str">
        <f>入力と①ｽｺｱ重ね印刷!P69</f>
        <v/>
      </c>
    </row>
    <row r="20" spans="1:31" ht="12.75" customHeight="1" x14ac:dyDescent="0.2">
      <c r="A20" s="166">
        <f ca="1">試合情報とｻｲﾝ用①印刷!B21</f>
        <v>5</v>
      </c>
      <c r="B20" s="168">
        <f ca="1">試合情報とｻｲﾝ用①印刷!D21</f>
        <v>0</v>
      </c>
      <c r="C20" s="514" t="str">
        <f ca="1">試合情報とｻｲﾝ用①印刷!C21</f>
        <v>長門 古市</v>
      </c>
      <c r="D20" s="515"/>
      <c r="E20" s="515"/>
      <c r="F20" s="515"/>
      <c r="G20" s="515"/>
      <c r="H20" s="516"/>
      <c r="I20" s="259">
        <f ca="1">入力と①ｽｺｱ重ね印刷!S14</f>
        <v>0</v>
      </c>
      <c r="J20" s="166">
        <f ca="1">入力と①ｽｺｱ重ね印刷!T14</f>
        <v>0</v>
      </c>
      <c r="K20" s="167">
        <f ca="1">入力と①ｽｺｱ重ね印刷!U14</f>
        <v>0</v>
      </c>
      <c r="L20" s="167">
        <f ca="1">入力と①ｽｺｱ重ね印刷!V14</f>
        <v>0</v>
      </c>
      <c r="M20" s="168">
        <f ca="1">入力と①ｽｺｱ重ね印刷!W14</f>
        <v>0</v>
      </c>
      <c r="O20" s="166" t="str">
        <f>入力と①ｽｺｱ重ね印刷!I19</f>
        <v/>
      </c>
      <c r="P20" s="167" t="str">
        <f>入力と①ｽｺｱ重ね印刷!J19</f>
        <v/>
      </c>
      <c r="Q20" s="167" t="str">
        <f>入力と①ｽｺｱ重ね印刷!K19</f>
        <v/>
      </c>
      <c r="R20" s="167" t="str">
        <f>入力と①ｽｺｱ重ね印刷!L19</f>
        <v/>
      </c>
      <c r="S20" s="167" t="str">
        <f>入力と①ｽｺｱ重ね印刷!M19</f>
        <v/>
      </c>
      <c r="T20" s="167" t="str">
        <f>入力と①ｽｺｱ重ね印刷!N19</f>
        <v/>
      </c>
      <c r="U20" s="167" t="str">
        <f>入力と①ｽｺｱ重ね印刷!O19</f>
        <v/>
      </c>
      <c r="V20" s="168" t="str">
        <f>入力と①ｽｺｱ重ね印刷!P19</f>
        <v/>
      </c>
      <c r="X20" s="166" t="str">
        <f>入力と①ｽｺｱ重ね印刷!I70</f>
        <v/>
      </c>
      <c r="Y20" s="167" t="str">
        <f>入力と①ｽｺｱ重ね印刷!J70</f>
        <v/>
      </c>
      <c r="Z20" s="167" t="str">
        <f>入力と①ｽｺｱ重ね印刷!K70</f>
        <v/>
      </c>
      <c r="AA20" s="167" t="str">
        <f>入力と①ｽｺｱ重ね印刷!L70</f>
        <v/>
      </c>
      <c r="AB20" s="167" t="str">
        <f>入力と①ｽｺｱ重ね印刷!M70</f>
        <v/>
      </c>
      <c r="AC20" s="167" t="str">
        <f>入力と①ｽｺｱ重ね印刷!N70</f>
        <v/>
      </c>
      <c r="AD20" s="167" t="str">
        <f>入力と①ｽｺｱ重ね印刷!O70</f>
        <v/>
      </c>
      <c r="AE20" s="168" t="str">
        <f>入力と①ｽｺｱ重ね印刷!P70</f>
        <v/>
      </c>
    </row>
    <row r="21" spans="1:31" ht="12.75" customHeight="1" x14ac:dyDescent="0.2">
      <c r="A21" s="200">
        <f ca="1">試合情報とｻｲﾝ用①印刷!B22</f>
        <v>6</v>
      </c>
      <c r="B21" s="202">
        <f ca="1">試合情報とｻｲﾝ用①印刷!D22</f>
        <v>0</v>
      </c>
      <c r="C21" s="520" t="str">
        <f ca="1">試合情報とｻｲﾝ用①印刷!C22</f>
        <v>長門 二見</v>
      </c>
      <c r="D21" s="521"/>
      <c r="E21" s="521"/>
      <c r="F21" s="521"/>
      <c r="G21" s="521"/>
      <c r="H21" s="522"/>
      <c r="I21" s="260">
        <f ca="1">入力と①ｽｺｱ重ね印刷!S15</f>
        <v>0</v>
      </c>
      <c r="J21" s="200">
        <f ca="1">入力と①ｽｺｱ重ね印刷!T15</f>
        <v>0</v>
      </c>
      <c r="K21" s="201">
        <f ca="1">入力と①ｽｺｱ重ね印刷!U15</f>
        <v>0</v>
      </c>
      <c r="L21" s="201">
        <f ca="1">入力と①ｽｺｱ重ね印刷!V15</f>
        <v>0</v>
      </c>
      <c r="M21" s="202">
        <f ca="1">入力と①ｽｺｱ重ね印刷!W15</f>
        <v>0</v>
      </c>
      <c r="O21" s="200" t="str">
        <f>入力と①ｽｺｱ重ね印刷!I20</f>
        <v/>
      </c>
      <c r="P21" s="201" t="str">
        <f>入力と①ｽｺｱ重ね印刷!J20</f>
        <v/>
      </c>
      <c r="Q21" s="201" t="str">
        <f>入力と①ｽｺｱ重ね印刷!K20</f>
        <v/>
      </c>
      <c r="R21" s="201" t="str">
        <f>入力と①ｽｺｱ重ね印刷!L20</f>
        <v/>
      </c>
      <c r="S21" s="201" t="str">
        <f>入力と①ｽｺｱ重ね印刷!M20</f>
        <v/>
      </c>
      <c r="T21" s="201" t="str">
        <f>入力と①ｽｺｱ重ね印刷!N20</f>
        <v/>
      </c>
      <c r="U21" s="201" t="str">
        <f>入力と①ｽｺｱ重ね印刷!O20</f>
        <v/>
      </c>
      <c r="V21" s="202" t="str">
        <f>入力と①ｽｺｱ重ね印刷!P20</f>
        <v/>
      </c>
      <c r="X21" s="200" t="str">
        <f>入力と①ｽｺｱ重ね印刷!I71</f>
        <v/>
      </c>
      <c r="Y21" s="201" t="str">
        <f>入力と①ｽｺｱ重ね印刷!J71</f>
        <v/>
      </c>
      <c r="Z21" s="201" t="str">
        <f>入力と①ｽｺｱ重ね印刷!K71</f>
        <v/>
      </c>
      <c r="AA21" s="201" t="str">
        <f>入力と①ｽｺｱ重ね印刷!L71</f>
        <v/>
      </c>
      <c r="AB21" s="201" t="str">
        <f>入力と①ｽｺｱ重ね印刷!M71</f>
        <v/>
      </c>
      <c r="AC21" s="201" t="str">
        <f>入力と①ｽｺｱ重ね印刷!N71</f>
        <v/>
      </c>
      <c r="AD21" s="201" t="str">
        <f>入力と①ｽｺｱ重ね印刷!O71</f>
        <v/>
      </c>
      <c r="AE21" s="202" t="str">
        <f>入力と①ｽｺｱ重ね印刷!P71</f>
        <v/>
      </c>
    </row>
    <row r="22" spans="1:31" ht="12.75" customHeight="1" x14ac:dyDescent="0.2">
      <c r="A22" s="166">
        <f ca="1">試合情報とｻｲﾝ用①印刷!B23</f>
        <v>7</v>
      </c>
      <c r="B22" s="168">
        <f ca="1">試合情報とｻｲﾝ用①印刷!D23</f>
        <v>0</v>
      </c>
      <c r="C22" s="514" t="str">
        <f ca="1">試合情報とｻｲﾝ用①印刷!C23</f>
        <v>長門 粟野</v>
      </c>
      <c r="D22" s="515"/>
      <c r="E22" s="515"/>
      <c r="F22" s="515"/>
      <c r="G22" s="515"/>
      <c r="H22" s="516"/>
      <c r="I22" s="259">
        <f ca="1">入力と①ｽｺｱ重ね印刷!S16</f>
        <v>0</v>
      </c>
      <c r="J22" s="166">
        <f ca="1">入力と①ｽｺｱ重ね印刷!T16</f>
        <v>0</v>
      </c>
      <c r="K22" s="167">
        <f ca="1">入力と①ｽｺｱ重ね印刷!U16</f>
        <v>0</v>
      </c>
      <c r="L22" s="167">
        <f ca="1">入力と①ｽｺｱ重ね印刷!V16</f>
        <v>0</v>
      </c>
      <c r="M22" s="168">
        <f ca="1">入力と①ｽｺｱ重ね印刷!W16</f>
        <v>0</v>
      </c>
      <c r="O22" s="166" t="str">
        <f>入力と①ｽｺｱ重ね印刷!I21</f>
        <v/>
      </c>
      <c r="P22" s="167" t="str">
        <f>入力と①ｽｺｱ重ね印刷!J21</f>
        <v/>
      </c>
      <c r="Q22" s="167" t="str">
        <f>入力と①ｽｺｱ重ね印刷!K21</f>
        <v/>
      </c>
      <c r="R22" s="167" t="str">
        <f>入力と①ｽｺｱ重ね印刷!L21</f>
        <v/>
      </c>
      <c r="S22" s="167" t="str">
        <f>入力と①ｽｺｱ重ね印刷!M21</f>
        <v/>
      </c>
      <c r="T22" s="167" t="str">
        <f>入力と①ｽｺｱ重ね印刷!N21</f>
        <v/>
      </c>
      <c r="U22" s="167" t="str">
        <f>入力と①ｽｺｱ重ね印刷!O21</f>
        <v/>
      </c>
      <c r="V22" s="168" t="str">
        <f>入力と①ｽｺｱ重ね印刷!P21</f>
        <v/>
      </c>
      <c r="X22" s="166" t="str">
        <f>入力と①ｽｺｱ重ね印刷!I72</f>
        <v/>
      </c>
      <c r="Y22" s="167" t="str">
        <f>入力と①ｽｺｱ重ね印刷!J72</f>
        <v/>
      </c>
      <c r="Z22" s="167" t="str">
        <f>入力と①ｽｺｱ重ね印刷!K72</f>
        <v/>
      </c>
      <c r="AA22" s="167" t="str">
        <f>入力と①ｽｺｱ重ね印刷!L72</f>
        <v/>
      </c>
      <c r="AB22" s="167" t="str">
        <f>入力と①ｽｺｱ重ね印刷!M72</f>
        <v/>
      </c>
      <c r="AC22" s="167" t="str">
        <f>入力と①ｽｺｱ重ね印刷!N72</f>
        <v/>
      </c>
      <c r="AD22" s="167" t="str">
        <f>入力と①ｽｺｱ重ね印刷!O72</f>
        <v/>
      </c>
      <c r="AE22" s="168" t="str">
        <f>入力と①ｽｺｱ重ね印刷!P72</f>
        <v/>
      </c>
    </row>
    <row r="23" spans="1:31" ht="12.75" customHeight="1" x14ac:dyDescent="0.2">
      <c r="A23" s="200">
        <f ca="1">試合情報とｻｲﾝ用①印刷!B24</f>
        <v>8</v>
      </c>
      <c r="B23" s="202">
        <f ca="1">試合情報とｻｲﾝ用①印刷!D24</f>
        <v>0</v>
      </c>
      <c r="C23" s="520" t="str">
        <f ca="1">試合情報とｻｲﾝ用①印刷!C24</f>
        <v>長門 三隅</v>
      </c>
      <c r="D23" s="521"/>
      <c r="E23" s="521"/>
      <c r="F23" s="521"/>
      <c r="G23" s="521"/>
      <c r="H23" s="522"/>
      <c r="I23" s="260">
        <f ca="1">入力と①ｽｺｱ重ね印刷!S17</f>
        <v>0</v>
      </c>
      <c r="J23" s="200">
        <f ca="1">入力と①ｽｺｱ重ね印刷!T17</f>
        <v>0</v>
      </c>
      <c r="K23" s="201">
        <f ca="1">入力と①ｽｺｱ重ね印刷!U17</f>
        <v>0</v>
      </c>
      <c r="L23" s="201">
        <f ca="1">入力と①ｽｺｱ重ね印刷!V17</f>
        <v>0</v>
      </c>
      <c r="M23" s="202">
        <f ca="1">入力と①ｽｺｱ重ね印刷!W17</f>
        <v>0</v>
      </c>
      <c r="O23" s="200" t="str">
        <f>入力と①ｽｺｱ重ね印刷!I22</f>
        <v/>
      </c>
      <c r="P23" s="201" t="str">
        <f>入力と①ｽｺｱ重ね印刷!J22</f>
        <v/>
      </c>
      <c r="Q23" s="201" t="str">
        <f>入力と①ｽｺｱ重ね印刷!K22</f>
        <v/>
      </c>
      <c r="R23" s="201" t="str">
        <f>入力と①ｽｺｱ重ね印刷!L22</f>
        <v/>
      </c>
      <c r="S23" s="201" t="str">
        <f>入力と①ｽｺｱ重ね印刷!M22</f>
        <v/>
      </c>
      <c r="T23" s="201" t="str">
        <f>入力と①ｽｺｱ重ね印刷!N22</f>
        <v/>
      </c>
      <c r="U23" s="201" t="str">
        <f>入力と①ｽｺｱ重ね印刷!O22</f>
        <v/>
      </c>
      <c r="V23" s="202" t="str">
        <f>入力と①ｽｺｱ重ね印刷!P22</f>
        <v/>
      </c>
      <c r="X23" s="200" t="str">
        <f>入力と①ｽｺｱ重ね印刷!I73</f>
        <v/>
      </c>
      <c r="Y23" s="201" t="str">
        <f>入力と①ｽｺｱ重ね印刷!J73</f>
        <v/>
      </c>
      <c r="Z23" s="201" t="str">
        <f>入力と①ｽｺｱ重ね印刷!K73</f>
        <v/>
      </c>
      <c r="AA23" s="201" t="str">
        <f>入力と①ｽｺｱ重ね印刷!L73</f>
        <v/>
      </c>
      <c r="AB23" s="201" t="str">
        <f>入力と①ｽｺｱ重ね印刷!M73</f>
        <v/>
      </c>
      <c r="AC23" s="201" t="str">
        <f>入力と①ｽｺｱ重ね印刷!N73</f>
        <v/>
      </c>
      <c r="AD23" s="201" t="str">
        <f>入力と①ｽｺｱ重ね印刷!O73</f>
        <v/>
      </c>
      <c r="AE23" s="202" t="str">
        <f>入力と①ｽｺｱ重ね印刷!P73</f>
        <v/>
      </c>
    </row>
    <row r="24" spans="1:31" ht="12.75" customHeight="1" x14ac:dyDescent="0.2">
      <c r="A24" s="166">
        <f ca="1">試合情報とｻｲﾝ用①印刷!B25</f>
        <v>9</v>
      </c>
      <c r="B24" s="168">
        <f ca="1">試合情報とｻｲﾝ用①印刷!D25</f>
        <v>0</v>
      </c>
      <c r="C24" s="514" t="str">
        <f ca="1">試合情報とｻｲﾝ用①印刷!C25</f>
        <v>長門 大井</v>
      </c>
      <c r="D24" s="515"/>
      <c r="E24" s="515"/>
      <c r="F24" s="515"/>
      <c r="G24" s="515"/>
      <c r="H24" s="516"/>
      <c r="I24" s="259">
        <f ca="1">入力と①ｽｺｱ重ね印刷!S18</f>
        <v>0</v>
      </c>
      <c r="J24" s="166">
        <f ca="1">入力と①ｽｺｱ重ね印刷!T18</f>
        <v>0</v>
      </c>
      <c r="K24" s="167">
        <f ca="1">入力と①ｽｺｱ重ね印刷!U18</f>
        <v>0</v>
      </c>
      <c r="L24" s="167">
        <f ca="1">入力と①ｽｺｱ重ね印刷!V18</f>
        <v>0</v>
      </c>
      <c r="M24" s="168">
        <f ca="1">入力と①ｽｺｱ重ね印刷!W18</f>
        <v>0</v>
      </c>
      <c r="O24" s="166" t="str">
        <f>入力と①ｽｺｱ重ね印刷!I23</f>
        <v/>
      </c>
      <c r="P24" s="167" t="str">
        <f>入力と①ｽｺｱ重ね印刷!J23</f>
        <v/>
      </c>
      <c r="Q24" s="167" t="str">
        <f>入力と①ｽｺｱ重ね印刷!K23</f>
        <v/>
      </c>
      <c r="R24" s="167" t="str">
        <f>入力と①ｽｺｱ重ね印刷!L23</f>
        <v/>
      </c>
      <c r="S24" s="167" t="str">
        <f>入力と①ｽｺｱ重ね印刷!M23</f>
        <v/>
      </c>
      <c r="T24" s="167" t="str">
        <f>入力と①ｽｺｱ重ね印刷!N23</f>
        <v/>
      </c>
      <c r="U24" s="167" t="str">
        <f>入力と①ｽｺｱ重ね印刷!O23</f>
        <v/>
      </c>
      <c r="V24" s="168" t="str">
        <f>入力と①ｽｺｱ重ね印刷!P23</f>
        <v/>
      </c>
      <c r="X24" s="166" t="str">
        <f>入力と①ｽｺｱ重ね印刷!I74</f>
        <v/>
      </c>
      <c r="Y24" s="167" t="str">
        <f>入力と①ｽｺｱ重ね印刷!J74</f>
        <v/>
      </c>
      <c r="Z24" s="167" t="str">
        <f>入力と①ｽｺｱ重ね印刷!K74</f>
        <v/>
      </c>
      <c r="AA24" s="167" t="str">
        <f>入力と①ｽｺｱ重ね印刷!L74</f>
        <v/>
      </c>
      <c r="AB24" s="167" t="str">
        <f>入力と①ｽｺｱ重ね印刷!M74</f>
        <v/>
      </c>
      <c r="AC24" s="167" t="str">
        <f>入力と①ｽｺｱ重ね印刷!N74</f>
        <v/>
      </c>
      <c r="AD24" s="167" t="str">
        <f>入力と①ｽｺｱ重ね印刷!O74</f>
        <v/>
      </c>
      <c r="AE24" s="168" t="str">
        <f>入力と①ｽｺｱ重ね印刷!P74</f>
        <v/>
      </c>
    </row>
    <row r="25" spans="1:31" ht="12.75" customHeight="1" x14ac:dyDescent="0.2">
      <c r="A25" s="200">
        <f ca="1">試合情報とｻｲﾝ用①印刷!B26</f>
        <v>10</v>
      </c>
      <c r="B25" s="202">
        <f ca="1">試合情報とｻｲﾝ用①印刷!D26</f>
        <v>0</v>
      </c>
      <c r="C25" s="520" t="str">
        <f ca="1">試合情報とｻｲﾝ用①印刷!C26</f>
        <v>宇賀 本郷</v>
      </c>
      <c r="D25" s="521"/>
      <c r="E25" s="521"/>
      <c r="F25" s="521"/>
      <c r="G25" s="521"/>
      <c r="H25" s="522"/>
      <c r="I25" s="260">
        <f ca="1">入力と①ｽｺｱ重ね印刷!S19</f>
        <v>0</v>
      </c>
      <c r="J25" s="200">
        <f ca="1">入力と①ｽｺｱ重ね印刷!T19</f>
        <v>0</v>
      </c>
      <c r="K25" s="201">
        <f ca="1">入力と①ｽｺｱ重ね印刷!U19</f>
        <v>0</v>
      </c>
      <c r="L25" s="201">
        <f ca="1">入力と①ｽｺｱ重ね印刷!V19</f>
        <v>0</v>
      </c>
      <c r="M25" s="202">
        <f ca="1">入力と①ｽｺｱ重ね印刷!W19</f>
        <v>0</v>
      </c>
      <c r="O25" s="200" t="str">
        <f>入力と①ｽｺｱ重ね印刷!I24</f>
        <v/>
      </c>
      <c r="P25" s="201" t="str">
        <f>入力と①ｽｺｱ重ね印刷!J24</f>
        <v/>
      </c>
      <c r="Q25" s="201" t="str">
        <f>入力と①ｽｺｱ重ね印刷!K24</f>
        <v/>
      </c>
      <c r="R25" s="201" t="str">
        <f>入力と①ｽｺｱ重ね印刷!L24</f>
        <v/>
      </c>
      <c r="S25" s="201" t="str">
        <f>入力と①ｽｺｱ重ね印刷!M24</f>
        <v/>
      </c>
      <c r="T25" s="201" t="str">
        <f>入力と①ｽｺｱ重ね印刷!N24</f>
        <v/>
      </c>
      <c r="U25" s="201" t="str">
        <f>入力と①ｽｺｱ重ね印刷!O24</f>
        <v/>
      </c>
      <c r="V25" s="202" t="str">
        <f>入力と①ｽｺｱ重ね印刷!P24</f>
        <v/>
      </c>
      <c r="X25" s="200" t="str">
        <f>入力と①ｽｺｱ重ね印刷!I75</f>
        <v/>
      </c>
      <c r="Y25" s="201" t="str">
        <f>入力と①ｽｺｱ重ね印刷!J75</f>
        <v/>
      </c>
      <c r="Z25" s="201" t="str">
        <f>入力と①ｽｺｱ重ね印刷!K75</f>
        <v/>
      </c>
      <c r="AA25" s="201" t="str">
        <f>入力と①ｽｺｱ重ね印刷!L75</f>
        <v/>
      </c>
      <c r="AB25" s="201" t="str">
        <f>入力と①ｽｺｱ重ね印刷!M75</f>
        <v/>
      </c>
      <c r="AC25" s="201" t="str">
        <f>入力と①ｽｺｱ重ね印刷!N75</f>
        <v/>
      </c>
      <c r="AD25" s="201" t="str">
        <f>入力と①ｽｺｱ重ね印刷!O75</f>
        <v/>
      </c>
      <c r="AE25" s="202" t="str">
        <f>入力と①ｽｺｱ重ね印刷!P75</f>
        <v/>
      </c>
    </row>
    <row r="26" spans="1:31" ht="12.75" customHeight="1" x14ac:dyDescent="0.2">
      <c r="A26" s="166">
        <f ca="1">試合情報とｻｲﾝ用①印刷!B27</f>
        <v>11</v>
      </c>
      <c r="B26" s="168">
        <f ca="1">試合情報とｻｲﾝ用①印刷!D27</f>
        <v>0</v>
      </c>
      <c r="C26" s="514" t="str">
        <f ca="1">試合情報とｻｲﾝ用①印刷!C27</f>
        <v>石見 横田</v>
      </c>
      <c r="D26" s="515"/>
      <c r="E26" s="515"/>
      <c r="F26" s="515"/>
      <c r="G26" s="515"/>
      <c r="H26" s="516"/>
      <c r="I26" s="259">
        <f ca="1">入力と①ｽｺｱ重ね印刷!S20</f>
        <v>0</v>
      </c>
      <c r="J26" s="166">
        <f ca="1">入力と①ｽｺｱ重ね印刷!T20</f>
        <v>0</v>
      </c>
      <c r="K26" s="167">
        <f ca="1">入力と①ｽｺｱ重ね印刷!U20</f>
        <v>0</v>
      </c>
      <c r="L26" s="167">
        <f ca="1">入力と①ｽｺｱ重ね印刷!V20</f>
        <v>0</v>
      </c>
      <c r="M26" s="168">
        <f ca="1">入力と①ｽｺｱ重ね印刷!W20</f>
        <v>0</v>
      </c>
      <c r="O26" s="166" t="str">
        <f>入力と①ｽｺｱ重ね印刷!I25</f>
        <v/>
      </c>
      <c r="P26" s="167" t="str">
        <f>入力と①ｽｺｱ重ね印刷!J25</f>
        <v/>
      </c>
      <c r="Q26" s="167" t="str">
        <f>入力と①ｽｺｱ重ね印刷!K25</f>
        <v/>
      </c>
      <c r="R26" s="167" t="str">
        <f>入力と①ｽｺｱ重ね印刷!L25</f>
        <v/>
      </c>
      <c r="S26" s="167" t="str">
        <f>入力と①ｽｺｱ重ね印刷!M25</f>
        <v/>
      </c>
      <c r="T26" s="167" t="str">
        <f>入力と①ｽｺｱ重ね印刷!N25</f>
        <v/>
      </c>
      <c r="U26" s="167" t="str">
        <f>入力と①ｽｺｱ重ね印刷!O25</f>
        <v/>
      </c>
      <c r="V26" s="168" t="str">
        <f>入力と①ｽｺｱ重ね印刷!P25</f>
        <v/>
      </c>
      <c r="X26" s="166" t="str">
        <f>入力と①ｽｺｱ重ね印刷!I76</f>
        <v/>
      </c>
      <c r="Y26" s="167" t="str">
        <f>入力と①ｽｺｱ重ね印刷!J76</f>
        <v/>
      </c>
      <c r="Z26" s="167" t="str">
        <f>入力と①ｽｺｱ重ね印刷!K76</f>
        <v/>
      </c>
      <c r="AA26" s="167" t="str">
        <f>入力と①ｽｺｱ重ね印刷!L76</f>
        <v/>
      </c>
      <c r="AB26" s="167" t="str">
        <f>入力と①ｽｺｱ重ね印刷!M76</f>
        <v/>
      </c>
      <c r="AC26" s="167" t="str">
        <f>入力と①ｽｺｱ重ね印刷!N76</f>
        <v/>
      </c>
      <c r="AD26" s="167" t="str">
        <f>入力と①ｽｺｱ重ね印刷!O76</f>
        <v/>
      </c>
      <c r="AE26" s="168" t="str">
        <f>入力と①ｽｺｱ重ね印刷!P76</f>
        <v/>
      </c>
    </row>
    <row r="27" spans="1:31" ht="12.75" customHeight="1" x14ac:dyDescent="0.2">
      <c r="A27" s="200">
        <f ca="1">試合情報とｻｲﾝ用①印刷!B28</f>
        <v>12</v>
      </c>
      <c r="B27" s="202">
        <f ca="1">試合情報とｻｲﾝ用①印刷!D28</f>
        <v>0</v>
      </c>
      <c r="C27" s="520" t="str">
        <f ca="1">試合情報とｻｲﾝ用①印刷!C28</f>
        <v>石見 津田</v>
      </c>
      <c r="D27" s="521"/>
      <c r="E27" s="521"/>
      <c r="F27" s="521"/>
      <c r="G27" s="521"/>
      <c r="H27" s="522"/>
      <c r="I27" s="260">
        <f ca="1">入力と①ｽｺｱ重ね印刷!S21</f>
        <v>0</v>
      </c>
      <c r="J27" s="200">
        <f ca="1">入力と①ｽｺｱ重ね印刷!T21</f>
        <v>0</v>
      </c>
      <c r="K27" s="201">
        <f ca="1">入力と①ｽｺｱ重ね印刷!U21</f>
        <v>0</v>
      </c>
      <c r="L27" s="201">
        <f ca="1">入力と①ｽｺｱ重ね印刷!V21</f>
        <v>0</v>
      </c>
      <c r="M27" s="202">
        <f ca="1">入力と①ｽｺｱ重ね印刷!W21</f>
        <v>0</v>
      </c>
      <c r="O27" s="200" t="str">
        <f>入力と①ｽｺｱ重ね印刷!I26</f>
        <v/>
      </c>
      <c r="P27" s="201" t="str">
        <f>入力と①ｽｺｱ重ね印刷!J26</f>
        <v/>
      </c>
      <c r="Q27" s="201" t="str">
        <f>入力と①ｽｺｱ重ね印刷!K26</f>
        <v/>
      </c>
      <c r="R27" s="201" t="str">
        <f>入力と①ｽｺｱ重ね印刷!L26</f>
        <v/>
      </c>
      <c r="S27" s="201" t="str">
        <f>入力と①ｽｺｱ重ね印刷!M26</f>
        <v/>
      </c>
      <c r="T27" s="201" t="str">
        <f>入力と①ｽｺｱ重ね印刷!N26</f>
        <v/>
      </c>
      <c r="U27" s="201" t="str">
        <f>入力と①ｽｺｱ重ね印刷!O26</f>
        <v/>
      </c>
      <c r="V27" s="202" t="str">
        <f>入力と①ｽｺｱ重ね印刷!P26</f>
        <v/>
      </c>
      <c r="X27" s="200" t="str">
        <f>入力と①ｽｺｱ重ね印刷!I77</f>
        <v/>
      </c>
      <c r="Y27" s="201" t="str">
        <f>入力と①ｽｺｱ重ね印刷!J77</f>
        <v/>
      </c>
      <c r="Z27" s="201" t="str">
        <f>入力と①ｽｺｱ重ね印刷!K77</f>
        <v/>
      </c>
      <c r="AA27" s="201" t="str">
        <f>入力と①ｽｺｱ重ね印刷!L77</f>
        <v/>
      </c>
      <c r="AB27" s="201" t="str">
        <f>入力と①ｽｺｱ重ね印刷!M77</f>
        <v/>
      </c>
      <c r="AC27" s="201" t="str">
        <f>入力と①ｽｺｱ重ね印刷!N77</f>
        <v/>
      </c>
      <c r="AD27" s="201" t="str">
        <f>入力と①ｽｺｱ重ね印刷!O77</f>
        <v/>
      </c>
      <c r="AE27" s="202" t="str">
        <f>入力と①ｽｺｱ重ね印刷!P77</f>
        <v/>
      </c>
    </row>
    <row r="28" spans="1:31" ht="12.75" customHeight="1" x14ac:dyDescent="0.2">
      <c r="A28" s="166">
        <f ca="1">試合情報とｻｲﾝ用①印刷!B29</f>
        <v>13</v>
      </c>
      <c r="B28" s="168">
        <f ca="1">試合情報とｻｲﾝ用①印刷!D29</f>
        <v>0</v>
      </c>
      <c r="C28" s="514" t="str">
        <f ca="1">試合情報とｻｲﾝ用①印刷!C29</f>
        <v>三保 三隅</v>
      </c>
      <c r="D28" s="515"/>
      <c r="E28" s="515"/>
      <c r="F28" s="515"/>
      <c r="G28" s="515"/>
      <c r="H28" s="516"/>
      <c r="I28" s="259">
        <f ca="1">入力と①ｽｺｱ重ね印刷!S22</f>
        <v>0</v>
      </c>
      <c r="J28" s="166">
        <f ca="1">入力と①ｽｺｱ重ね印刷!T22</f>
        <v>0</v>
      </c>
      <c r="K28" s="167">
        <f ca="1">入力と①ｽｺｱ重ね印刷!U22</f>
        <v>0</v>
      </c>
      <c r="L28" s="167">
        <f ca="1">入力と①ｽｺｱ重ね印刷!V22</f>
        <v>0</v>
      </c>
      <c r="M28" s="168">
        <f ca="1">入力と①ｽｺｱ重ね印刷!W22</f>
        <v>0</v>
      </c>
      <c r="O28" s="166" t="str">
        <f>入力と①ｽｺｱ重ね印刷!I27</f>
        <v/>
      </c>
      <c r="P28" s="167" t="str">
        <f>入力と①ｽｺｱ重ね印刷!J27</f>
        <v/>
      </c>
      <c r="Q28" s="167" t="str">
        <f>入力と①ｽｺｱ重ね印刷!K27</f>
        <v/>
      </c>
      <c r="R28" s="167" t="str">
        <f>入力と①ｽｺｱ重ね印刷!L27</f>
        <v/>
      </c>
      <c r="S28" s="167" t="str">
        <f>入力と①ｽｺｱ重ね印刷!M27</f>
        <v/>
      </c>
      <c r="T28" s="167" t="str">
        <f>入力と①ｽｺｱ重ね印刷!N27</f>
        <v/>
      </c>
      <c r="U28" s="167" t="str">
        <f>入力と①ｽｺｱ重ね印刷!O27</f>
        <v/>
      </c>
      <c r="V28" s="168" t="str">
        <f>入力と①ｽｺｱ重ね印刷!P27</f>
        <v/>
      </c>
      <c r="X28" s="166" t="str">
        <f>入力と①ｽｺｱ重ね印刷!I78</f>
        <v/>
      </c>
      <c r="Y28" s="167" t="str">
        <f>入力と①ｽｺｱ重ね印刷!J78</f>
        <v/>
      </c>
      <c r="Z28" s="167" t="str">
        <f>入力と①ｽｺｱ重ね印刷!K78</f>
        <v/>
      </c>
      <c r="AA28" s="167" t="str">
        <f>入力と①ｽｺｱ重ね印刷!L78</f>
        <v/>
      </c>
      <c r="AB28" s="167" t="str">
        <f>入力と①ｽｺｱ重ね印刷!M78</f>
        <v/>
      </c>
      <c r="AC28" s="167" t="str">
        <f>入力と①ｽｺｱ重ね印刷!N78</f>
        <v/>
      </c>
      <c r="AD28" s="167" t="str">
        <f>入力と①ｽｺｱ重ね印刷!O78</f>
        <v/>
      </c>
      <c r="AE28" s="168" t="str">
        <f>入力と①ｽｺｱ重ね印刷!P78</f>
        <v/>
      </c>
    </row>
    <row r="29" spans="1:31" ht="12.75" customHeight="1" x14ac:dyDescent="0.2">
      <c r="A29" s="200">
        <f ca="1">試合情報とｻｲﾝ用①印刷!B30</f>
        <v>14</v>
      </c>
      <c r="B29" s="202">
        <f ca="1">試合情報とｻｲﾝ用①印刷!D30</f>
        <v>0</v>
      </c>
      <c r="C29" s="520" t="str">
        <f ca="1">試合情報とｻｲﾝ用①印刷!C30</f>
        <v>梶栗 郷台地</v>
      </c>
      <c r="D29" s="521"/>
      <c r="E29" s="521"/>
      <c r="F29" s="521"/>
      <c r="G29" s="521"/>
      <c r="H29" s="522"/>
      <c r="I29" s="260">
        <f ca="1">入力と①ｽｺｱ重ね印刷!S23</f>
        <v>0</v>
      </c>
      <c r="J29" s="200">
        <f ca="1">入力と①ｽｺｱ重ね印刷!T23</f>
        <v>0</v>
      </c>
      <c r="K29" s="201">
        <f ca="1">入力と①ｽｺｱ重ね印刷!U23</f>
        <v>0</v>
      </c>
      <c r="L29" s="201">
        <f ca="1">入力と①ｽｺｱ重ね印刷!V23</f>
        <v>0</v>
      </c>
      <c r="M29" s="202">
        <f ca="1">入力と①ｽｺｱ重ね印刷!W23</f>
        <v>0</v>
      </c>
      <c r="O29" s="200" t="str">
        <f>入力と①ｽｺｱ重ね印刷!I28</f>
        <v/>
      </c>
      <c r="P29" s="201" t="str">
        <f>入力と①ｽｺｱ重ね印刷!J28</f>
        <v/>
      </c>
      <c r="Q29" s="201" t="str">
        <f>入力と①ｽｺｱ重ね印刷!K28</f>
        <v/>
      </c>
      <c r="R29" s="201" t="str">
        <f>入力と①ｽｺｱ重ね印刷!L28</f>
        <v/>
      </c>
      <c r="S29" s="201" t="str">
        <f>入力と①ｽｺｱ重ね印刷!M28</f>
        <v/>
      </c>
      <c r="T29" s="201" t="str">
        <f>入力と①ｽｺｱ重ね印刷!N28</f>
        <v/>
      </c>
      <c r="U29" s="201" t="str">
        <f>入力と①ｽｺｱ重ね印刷!O28</f>
        <v/>
      </c>
      <c r="V29" s="202" t="str">
        <f>入力と①ｽｺｱ重ね印刷!P28</f>
        <v/>
      </c>
      <c r="X29" s="200" t="str">
        <f>入力と①ｽｺｱ重ね印刷!I79</f>
        <v/>
      </c>
      <c r="Y29" s="201" t="str">
        <f>入力と①ｽｺｱ重ね印刷!J79</f>
        <v/>
      </c>
      <c r="Z29" s="201" t="str">
        <f>入力と①ｽｺｱ重ね印刷!K79</f>
        <v/>
      </c>
      <c r="AA29" s="201" t="str">
        <f>入力と①ｽｺｱ重ね印刷!L79</f>
        <v/>
      </c>
      <c r="AB29" s="201" t="str">
        <f>入力と①ｽｺｱ重ね印刷!M79</f>
        <v/>
      </c>
      <c r="AC29" s="201" t="str">
        <f>入力と①ｽｺｱ重ね印刷!N79</f>
        <v/>
      </c>
      <c r="AD29" s="201" t="str">
        <f>入力と①ｽｺｱ重ね印刷!O79</f>
        <v/>
      </c>
      <c r="AE29" s="202" t="str">
        <f>入力と①ｽｺｱ重ね印刷!P79</f>
        <v/>
      </c>
    </row>
    <row r="30" spans="1:31" ht="12.75" customHeight="1" x14ac:dyDescent="0.2">
      <c r="A30" s="166">
        <f ca="1">試合情報とｻｲﾝ用①印刷!B31</f>
        <v>15</v>
      </c>
      <c r="B30" s="168">
        <f ca="1">試合情報とｻｲﾝ用①印刷!D31</f>
        <v>0</v>
      </c>
      <c r="C30" s="514" t="str">
        <f ca="1">試合情報とｻｲﾝ用①印刷!C31</f>
        <v>宇田 郷</v>
      </c>
      <c r="D30" s="515"/>
      <c r="E30" s="515"/>
      <c r="F30" s="515"/>
      <c r="G30" s="515"/>
      <c r="H30" s="516"/>
      <c r="I30" s="259">
        <f ca="1">入力と①ｽｺｱ重ね印刷!S24</f>
        <v>0</v>
      </c>
      <c r="J30" s="166">
        <f ca="1">入力と①ｽｺｱ重ね印刷!T24</f>
        <v>0</v>
      </c>
      <c r="K30" s="167">
        <f ca="1">入力と①ｽｺｱ重ね印刷!U24</f>
        <v>0</v>
      </c>
      <c r="L30" s="167">
        <f ca="1">入力と①ｽｺｱ重ね印刷!V24</f>
        <v>0</v>
      </c>
      <c r="M30" s="168">
        <f ca="1">入力と①ｽｺｱ重ね印刷!W24</f>
        <v>0</v>
      </c>
      <c r="O30" s="166" t="str">
        <f>入力と①ｽｺｱ重ね印刷!I29</f>
        <v/>
      </c>
      <c r="P30" s="167" t="str">
        <f>入力と①ｽｺｱ重ね印刷!J29</f>
        <v/>
      </c>
      <c r="Q30" s="167" t="str">
        <f>入力と①ｽｺｱ重ね印刷!K29</f>
        <v/>
      </c>
      <c r="R30" s="167" t="str">
        <f>入力と①ｽｺｱ重ね印刷!L29</f>
        <v/>
      </c>
      <c r="S30" s="167" t="str">
        <f>入力と①ｽｺｱ重ね印刷!M29</f>
        <v/>
      </c>
      <c r="T30" s="167" t="str">
        <f>入力と①ｽｺｱ重ね印刷!N29</f>
        <v/>
      </c>
      <c r="U30" s="167" t="str">
        <f>入力と①ｽｺｱ重ね印刷!O29</f>
        <v/>
      </c>
      <c r="V30" s="168" t="str">
        <f>入力と①ｽｺｱ重ね印刷!P29</f>
        <v/>
      </c>
      <c r="X30" s="166" t="str">
        <f>入力と①ｽｺｱ重ね印刷!I80</f>
        <v/>
      </c>
      <c r="Y30" s="167" t="str">
        <f>入力と①ｽｺｱ重ね印刷!J80</f>
        <v/>
      </c>
      <c r="Z30" s="167" t="str">
        <f>入力と①ｽｺｱ重ね印刷!K80</f>
        <v/>
      </c>
      <c r="AA30" s="167" t="str">
        <f>入力と①ｽｺｱ重ね印刷!L80</f>
        <v/>
      </c>
      <c r="AB30" s="167" t="str">
        <f>入力と①ｽｺｱ重ね印刷!M80</f>
        <v/>
      </c>
      <c r="AC30" s="167" t="str">
        <f>入力と①ｽｺｱ重ね印刷!N80</f>
        <v/>
      </c>
      <c r="AD30" s="167" t="str">
        <f>入力と①ｽｺｱ重ね印刷!O80</f>
        <v/>
      </c>
      <c r="AE30" s="168" t="str">
        <f>入力と①ｽｺｱ重ね印刷!P80</f>
        <v/>
      </c>
    </row>
    <row r="31" spans="1:31" ht="12.75" customHeight="1" x14ac:dyDescent="0.2">
      <c r="A31" s="207">
        <f ca="1">試合情報とｻｲﾝ用①印刷!B32</f>
        <v>16</v>
      </c>
      <c r="B31" s="208">
        <f ca="1">試合情報とｻｲﾝ用①印刷!D32</f>
        <v>0</v>
      </c>
      <c r="C31" s="520" t="str">
        <f ca="1">試合情報とｻｲﾝ用①印刷!C32</f>
        <v>戸田 小浜</v>
      </c>
      <c r="D31" s="521"/>
      <c r="E31" s="521"/>
      <c r="F31" s="521"/>
      <c r="G31" s="521"/>
      <c r="H31" s="522"/>
      <c r="I31" s="260">
        <f ca="1">入力と①ｽｺｱ重ね印刷!S25</f>
        <v>0</v>
      </c>
      <c r="J31" s="200">
        <f ca="1">入力と①ｽｺｱ重ね印刷!T25</f>
        <v>0</v>
      </c>
      <c r="K31" s="201">
        <f ca="1">入力と①ｽｺｱ重ね印刷!U25</f>
        <v>0</v>
      </c>
      <c r="L31" s="209">
        <f ca="1">入力と①ｽｺｱ重ね印刷!V25</f>
        <v>0</v>
      </c>
      <c r="M31" s="208">
        <f ca="1">入力と①ｽｺｱ重ね印刷!W25</f>
        <v>0</v>
      </c>
      <c r="O31" s="200" t="str">
        <f>入力と①ｽｺｱ重ね印刷!I30</f>
        <v/>
      </c>
      <c r="P31" s="201" t="str">
        <f>入力と①ｽｺｱ重ね印刷!J30</f>
        <v/>
      </c>
      <c r="Q31" s="201" t="str">
        <f>入力と①ｽｺｱ重ね印刷!K30</f>
        <v/>
      </c>
      <c r="R31" s="201" t="str">
        <f>入力と①ｽｺｱ重ね印刷!L30</f>
        <v/>
      </c>
      <c r="S31" s="201" t="str">
        <f>入力と①ｽｺｱ重ね印刷!M30</f>
        <v/>
      </c>
      <c r="T31" s="201" t="str">
        <f>入力と①ｽｺｱ重ね印刷!N30</f>
        <v/>
      </c>
      <c r="U31" s="201" t="str">
        <f>入力と①ｽｺｱ重ね印刷!O30</f>
        <v/>
      </c>
      <c r="V31" s="202" t="str">
        <f>入力と①ｽｺｱ重ね印刷!P30</f>
        <v/>
      </c>
      <c r="X31" s="200" t="str">
        <f>入力と①ｽｺｱ重ね印刷!I81</f>
        <v/>
      </c>
      <c r="Y31" s="201" t="str">
        <f>入力と①ｽｺｱ重ね印刷!J81</f>
        <v/>
      </c>
      <c r="Z31" s="201" t="str">
        <f>入力と①ｽｺｱ重ね印刷!K81</f>
        <v/>
      </c>
      <c r="AA31" s="201" t="str">
        <f>入力と①ｽｺｱ重ね印刷!L81</f>
        <v/>
      </c>
      <c r="AB31" s="201" t="str">
        <f>入力と①ｽｺｱ重ね印刷!M81</f>
        <v/>
      </c>
      <c r="AC31" s="201" t="str">
        <f>入力と①ｽｺｱ重ね印刷!N81</f>
        <v/>
      </c>
      <c r="AD31" s="201" t="str">
        <f>入力と①ｽｺｱ重ね印刷!O81</f>
        <v/>
      </c>
      <c r="AE31" s="202" t="str">
        <f>入力と①ｽｺｱ重ね印刷!P81</f>
        <v/>
      </c>
    </row>
    <row r="32" spans="1:31" ht="12.75" customHeight="1" x14ac:dyDescent="0.2">
      <c r="A32" s="517" t="str">
        <f ca="1">IF(試合情報とｻｲﾝ用①印刷!B34=101,"監督A",(試合情報とｻｲﾝ用①印刷!B34))</f>
        <v>監督A</v>
      </c>
      <c r="B32" s="519"/>
      <c r="C32" s="517" t="str">
        <f ca="1">試合情報とｻｲﾝ用①印刷!C34</f>
        <v>阿川 湯玉</v>
      </c>
      <c r="D32" s="518"/>
      <c r="E32" s="518"/>
      <c r="F32" s="518"/>
      <c r="G32" s="518"/>
      <c r="H32" s="518"/>
      <c r="I32" s="519"/>
      <c r="J32" s="172">
        <f>入力と①ｽｺｱ重ね印刷!T26</f>
        <v>0</v>
      </c>
      <c r="K32" s="172">
        <f>入力と①ｽｺｱ重ね印刷!U26</f>
        <v>0</v>
      </c>
      <c r="L32" s="172">
        <f>入力と①ｽｺｱ重ね印刷!V26</f>
        <v>0</v>
      </c>
      <c r="M32" s="170">
        <f>入力と①ｽｺｱ重ね印刷!W26</f>
        <v>0</v>
      </c>
      <c r="O32" s="166" t="str">
        <f>入力と①ｽｺｱ重ね印刷!I31</f>
        <v/>
      </c>
      <c r="P32" s="167" t="str">
        <f>入力と①ｽｺｱ重ね印刷!J31</f>
        <v/>
      </c>
      <c r="Q32" s="167" t="str">
        <f>入力と①ｽｺｱ重ね印刷!K31</f>
        <v/>
      </c>
      <c r="R32" s="167" t="str">
        <f>入力と①ｽｺｱ重ね印刷!L31</f>
        <v/>
      </c>
      <c r="S32" s="167" t="str">
        <f>入力と①ｽｺｱ重ね印刷!M31</f>
        <v/>
      </c>
      <c r="T32" s="167" t="str">
        <f>入力と①ｽｺｱ重ね印刷!N31</f>
        <v/>
      </c>
      <c r="U32" s="167" t="str">
        <f>入力と①ｽｺｱ重ね印刷!O31</f>
        <v/>
      </c>
      <c r="V32" s="168" t="str">
        <f>入力と①ｽｺｱ重ね印刷!P31</f>
        <v/>
      </c>
      <c r="X32" s="166" t="str">
        <f>入力と①ｽｺｱ重ね印刷!I82</f>
        <v/>
      </c>
      <c r="Y32" s="167" t="str">
        <f>入力と①ｽｺｱ重ね印刷!J82</f>
        <v/>
      </c>
      <c r="Z32" s="167" t="str">
        <f>入力と①ｽｺｱ重ね印刷!K82</f>
        <v/>
      </c>
      <c r="AA32" s="167" t="str">
        <f>入力と①ｽｺｱ重ね印刷!L82</f>
        <v/>
      </c>
      <c r="AB32" s="167" t="str">
        <f>入力と①ｽｺｱ重ね印刷!M82</f>
        <v/>
      </c>
      <c r="AC32" s="167" t="str">
        <f>入力と①ｽｺｱ重ね印刷!N82</f>
        <v/>
      </c>
      <c r="AD32" s="167" t="str">
        <f>入力と①ｽｺｱ重ね印刷!O82</f>
        <v/>
      </c>
      <c r="AE32" s="168" t="str">
        <f>入力と①ｽｺｱ重ね印刷!P82</f>
        <v/>
      </c>
    </row>
    <row r="33" spans="1:31" ht="12.75" customHeight="1" x14ac:dyDescent="0.2">
      <c r="A33" s="520" t="str">
        <f ca="1">IF(試合情報とｻｲﾝ用①印刷!B35=102,"役員B",(試合情報とｻｲﾝ用①印刷!B35))</f>
        <v>役員B</v>
      </c>
      <c r="B33" s="522"/>
      <c r="C33" s="520" t="str">
        <f ca="1">試合情報とｻｲﾝ用①印刷!C35</f>
        <v>黒井 村</v>
      </c>
      <c r="D33" s="521"/>
      <c r="E33" s="521"/>
      <c r="F33" s="521"/>
      <c r="G33" s="521"/>
      <c r="H33" s="521"/>
      <c r="I33" s="522"/>
      <c r="J33" s="201">
        <f>入力と①ｽｺｱ重ね印刷!T27</f>
        <v>0</v>
      </c>
      <c r="K33" s="201">
        <f>入力と①ｽｺｱ重ね印刷!U27</f>
        <v>0</v>
      </c>
      <c r="L33" s="201">
        <f>入力と①ｽｺｱ重ね印刷!V27</f>
        <v>0</v>
      </c>
      <c r="M33" s="202">
        <f>入力と①ｽｺｱ重ね印刷!W27</f>
        <v>0</v>
      </c>
      <c r="O33" s="200" t="str">
        <f>入力と①ｽｺｱ重ね印刷!I32</f>
        <v/>
      </c>
      <c r="P33" s="201" t="str">
        <f>入力と①ｽｺｱ重ね印刷!J32</f>
        <v/>
      </c>
      <c r="Q33" s="201" t="str">
        <f>入力と①ｽｺｱ重ね印刷!K32</f>
        <v/>
      </c>
      <c r="R33" s="201" t="str">
        <f>入力と①ｽｺｱ重ね印刷!L32</f>
        <v/>
      </c>
      <c r="S33" s="201" t="str">
        <f>入力と①ｽｺｱ重ね印刷!M32</f>
        <v/>
      </c>
      <c r="T33" s="201" t="str">
        <f>入力と①ｽｺｱ重ね印刷!N32</f>
        <v/>
      </c>
      <c r="U33" s="201" t="str">
        <f>入力と①ｽｺｱ重ね印刷!O32</f>
        <v/>
      </c>
      <c r="V33" s="202" t="str">
        <f>入力と①ｽｺｱ重ね印刷!P32</f>
        <v/>
      </c>
      <c r="X33" s="200" t="str">
        <f>入力と①ｽｺｱ重ね印刷!I83</f>
        <v/>
      </c>
      <c r="Y33" s="201" t="str">
        <f>入力と①ｽｺｱ重ね印刷!J83</f>
        <v/>
      </c>
      <c r="Z33" s="201" t="str">
        <f>入力と①ｽｺｱ重ね印刷!K83</f>
        <v/>
      </c>
      <c r="AA33" s="201" t="str">
        <f>入力と①ｽｺｱ重ね印刷!L83</f>
        <v/>
      </c>
      <c r="AB33" s="201" t="str">
        <f>入力と①ｽｺｱ重ね印刷!M83</f>
        <v/>
      </c>
      <c r="AC33" s="201" t="str">
        <f>入力と①ｽｺｱ重ね印刷!N83</f>
        <v/>
      </c>
      <c r="AD33" s="201" t="str">
        <f>入力と①ｽｺｱ重ね印刷!O83</f>
        <v/>
      </c>
      <c r="AE33" s="202" t="str">
        <f>入力と①ｽｺｱ重ね印刷!P83</f>
        <v/>
      </c>
    </row>
    <row r="34" spans="1:31" ht="12.75" customHeight="1" x14ac:dyDescent="0.2">
      <c r="A34" s="514" t="str">
        <f ca="1">IF(試合情報とｻｲﾝ用①印刷!B36=103,"役員C",(試合情報とｻｲﾝ用①印刷!B36))</f>
        <v>役員C</v>
      </c>
      <c r="B34" s="516"/>
      <c r="C34" s="514" t="str">
        <f ca="1">試合情報とｻｲﾝ用①印刷!C36</f>
        <v>雀田 居能</v>
      </c>
      <c r="D34" s="515"/>
      <c r="E34" s="515"/>
      <c r="F34" s="515"/>
      <c r="G34" s="515"/>
      <c r="H34" s="515"/>
      <c r="I34" s="516"/>
      <c r="J34" s="167">
        <f>入力と①ｽｺｱ重ね印刷!T28</f>
        <v>0</v>
      </c>
      <c r="K34" s="167">
        <f>入力と①ｽｺｱ重ね印刷!U28</f>
        <v>0</v>
      </c>
      <c r="L34" s="167">
        <f>入力と①ｽｺｱ重ね印刷!V28</f>
        <v>0</v>
      </c>
      <c r="M34" s="168">
        <f>入力と①ｽｺｱ重ね印刷!W28</f>
        <v>0</v>
      </c>
      <c r="O34" s="166" t="str">
        <f>入力と①ｽｺｱ重ね印刷!I33</f>
        <v/>
      </c>
      <c r="P34" s="167" t="str">
        <f>入力と①ｽｺｱ重ね印刷!J33</f>
        <v/>
      </c>
      <c r="Q34" s="167" t="str">
        <f>入力と①ｽｺｱ重ね印刷!K33</f>
        <v/>
      </c>
      <c r="R34" s="167" t="str">
        <f>入力と①ｽｺｱ重ね印刷!L33</f>
        <v/>
      </c>
      <c r="S34" s="167" t="str">
        <f>入力と①ｽｺｱ重ね印刷!M33</f>
        <v/>
      </c>
      <c r="T34" s="167" t="str">
        <f>入力と①ｽｺｱ重ね印刷!N33</f>
        <v/>
      </c>
      <c r="U34" s="167" t="str">
        <f>入力と①ｽｺｱ重ね印刷!O33</f>
        <v/>
      </c>
      <c r="V34" s="168" t="str">
        <f>入力と①ｽｺｱ重ね印刷!P33</f>
        <v/>
      </c>
      <c r="X34" s="166" t="str">
        <f>入力と①ｽｺｱ重ね印刷!I84</f>
        <v/>
      </c>
      <c r="Y34" s="167" t="str">
        <f>入力と①ｽｺｱ重ね印刷!J84</f>
        <v/>
      </c>
      <c r="Z34" s="167" t="str">
        <f>入力と①ｽｺｱ重ね印刷!K84</f>
        <v/>
      </c>
      <c r="AA34" s="167" t="str">
        <f>入力と①ｽｺｱ重ね印刷!L84</f>
        <v/>
      </c>
      <c r="AB34" s="167" t="str">
        <f>入力と①ｽｺｱ重ね印刷!M84</f>
        <v/>
      </c>
      <c r="AC34" s="167" t="str">
        <f>入力と①ｽｺｱ重ね印刷!N84</f>
        <v/>
      </c>
      <c r="AD34" s="167" t="str">
        <f>入力と①ｽｺｱ重ね印刷!O84</f>
        <v/>
      </c>
      <c r="AE34" s="168" t="str">
        <f>入力と①ｽｺｱ重ね印刷!P84</f>
        <v/>
      </c>
    </row>
    <row r="35" spans="1:31" ht="12.75" customHeight="1" x14ac:dyDescent="0.2">
      <c r="A35" s="511" t="str">
        <f ca="1">IF(試合情報とｻｲﾝ用①印刷!B37=104,"役員D",(試合情報とｻｲﾝ用①印刷!B37))</f>
        <v>役員D</v>
      </c>
      <c r="B35" s="513"/>
      <c r="C35" s="511" t="str">
        <f ca="1">試合情報とｻｲﾝ用①印刷!C37</f>
        <v>黄波戸 仙崎</v>
      </c>
      <c r="D35" s="512"/>
      <c r="E35" s="512"/>
      <c r="F35" s="512"/>
      <c r="G35" s="512"/>
      <c r="H35" s="512"/>
      <c r="I35" s="513"/>
      <c r="J35" s="209">
        <f>入力と①ｽｺｱ重ね印刷!T29</f>
        <v>0</v>
      </c>
      <c r="K35" s="209">
        <f>入力と①ｽｺｱ重ね印刷!U29</f>
        <v>0</v>
      </c>
      <c r="L35" s="209">
        <f>入力と①ｽｺｱ重ね印刷!V29</f>
        <v>0</v>
      </c>
      <c r="M35" s="208">
        <f>入力と①ｽｺｱ重ね印刷!W29</f>
        <v>0</v>
      </c>
      <c r="O35" s="200" t="str">
        <f>入力と①ｽｺｱ重ね印刷!I34</f>
        <v/>
      </c>
      <c r="P35" s="201" t="str">
        <f>入力と①ｽｺｱ重ね印刷!J34</f>
        <v/>
      </c>
      <c r="Q35" s="201" t="str">
        <f>入力と①ｽｺｱ重ね印刷!K34</f>
        <v/>
      </c>
      <c r="R35" s="201" t="str">
        <f>入力と①ｽｺｱ重ね印刷!L34</f>
        <v/>
      </c>
      <c r="S35" s="201" t="str">
        <f>入力と①ｽｺｱ重ね印刷!M34</f>
        <v/>
      </c>
      <c r="T35" s="201" t="str">
        <f>入力と①ｽｺｱ重ね印刷!N34</f>
        <v/>
      </c>
      <c r="U35" s="201" t="str">
        <f>入力と①ｽｺｱ重ね印刷!O34</f>
        <v/>
      </c>
      <c r="V35" s="202" t="str">
        <f>入力と①ｽｺｱ重ね印刷!P34</f>
        <v/>
      </c>
      <c r="X35" s="200" t="str">
        <f>入力と①ｽｺｱ重ね印刷!I85</f>
        <v/>
      </c>
      <c r="Y35" s="201" t="str">
        <f>入力と①ｽｺｱ重ね印刷!J85</f>
        <v/>
      </c>
      <c r="Z35" s="201" t="str">
        <f>入力と①ｽｺｱ重ね印刷!K85</f>
        <v/>
      </c>
      <c r="AA35" s="201" t="str">
        <f>入力と①ｽｺｱ重ね印刷!L85</f>
        <v/>
      </c>
      <c r="AB35" s="201" t="str">
        <f>入力と①ｽｺｱ重ね印刷!M85</f>
        <v/>
      </c>
      <c r="AC35" s="201" t="str">
        <f>入力と①ｽｺｱ重ね印刷!N85</f>
        <v/>
      </c>
      <c r="AD35" s="201" t="str">
        <f>入力と①ｽｺｱ重ね印刷!O85</f>
        <v/>
      </c>
      <c r="AE35" s="202" t="str">
        <f>入力と①ｽｺｱ重ね印刷!P85</f>
        <v/>
      </c>
    </row>
    <row r="36" spans="1:31" ht="12.75" customHeight="1" x14ac:dyDescent="0.2">
      <c r="O36" s="166" t="str">
        <f>入力と①ｽｺｱ重ね印刷!I35</f>
        <v/>
      </c>
      <c r="P36" s="167" t="str">
        <f>入力と①ｽｺｱ重ね印刷!J35</f>
        <v/>
      </c>
      <c r="Q36" s="167" t="str">
        <f>入力と①ｽｺｱ重ね印刷!K35</f>
        <v/>
      </c>
      <c r="R36" s="167" t="str">
        <f>入力と①ｽｺｱ重ね印刷!L35</f>
        <v/>
      </c>
      <c r="S36" s="167" t="str">
        <f>入力と①ｽｺｱ重ね印刷!M35</f>
        <v/>
      </c>
      <c r="T36" s="167" t="str">
        <f>入力と①ｽｺｱ重ね印刷!N35</f>
        <v/>
      </c>
      <c r="U36" s="167" t="str">
        <f>入力と①ｽｺｱ重ね印刷!O35</f>
        <v/>
      </c>
      <c r="V36" s="168" t="str">
        <f>入力と①ｽｺｱ重ね印刷!P35</f>
        <v/>
      </c>
      <c r="X36" s="166" t="str">
        <f>入力と①ｽｺｱ重ね印刷!I86</f>
        <v/>
      </c>
      <c r="Y36" s="167" t="str">
        <f>入力と①ｽｺｱ重ね印刷!J86</f>
        <v/>
      </c>
      <c r="Z36" s="167" t="str">
        <f>入力と①ｽｺｱ重ね印刷!K86</f>
        <v/>
      </c>
      <c r="AA36" s="167" t="str">
        <f>入力と①ｽｺｱ重ね印刷!L86</f>
        <v/>
      </c>
      <c r="AB36" s="167" t="str">
        <f>入力と①ｽｺｱ重ね印刷!M86</f>
        <v/>
      </c>
      <c r="AC36" s="167" t="str">
        <f>入力と①ｽｺｱ重ね印刷!N86</f>
        <v/>
      </c>
      <c r="AD36" s="167" t="str">
        <f>入力と①ｽｺｱ重ね印刷!O86</f>
        <v/>
      </c>
      <c r="AE36" s="168" t="str">
        <f>入力と①ｽｺｱ重ね印刷!P86</f>
        <v/>
      </c>
    </row>
    <row r="37" spans="1:31" ht="12.75" customHeight="1" x14ac:dyDescent="0.2">
      <c r="A37" s="196" t="s">
        <v>37</v>
      </c>
      <c r="B37" s="197"/>
      <c r="C37" s="523" t="str">
        <f>IF(試合情報とｻｲﾝ用①印刷!C11="","",(試合情報とｻｲﾝ用①印刷!C11))</f>
        <v>最上農業</v>
      </c>
      <c r="D37" s="524"/>
      <c r="E37" s="524"/>
      <c r="F37" s="524"/>
      <c r="G37" s="524"/>
      <c r="H37" s="525"/>
      <c r="I37" s="262" t="s">
        <v>42</v>
      </c>
      <c r="J37" s="196" t="s">
        <v>41</v>
      </c>
      <c r="K37" s="199" t="s">
        <v>40</v>
      </c>
      <c r="L37" s="199" t="s">
        <v>39</v>
      </c>
      <c r="M37" s="197" t="s">
        <v>38</v>
      </c>
      <c r="O37" s="200" t="str">
        <f>入力と①ｽｺｱ重ね印刷!I36</f>
        <v/>
      </c>
      <c r="P37" s="201" t="str">
        <f>入力と①ｽｺｱ重ね印刷!J36</f>
        <v/>
      </c>
      <c r="Q37" s="201" t="str">
        <f>入力と①ｽｺｱ重ね印刷!K36</f>
        <v/>
      </c>
      <c r="R37" s="201" t="str">
        <f>入力と①ｽｺｱ重ね印刷!L36</f>
        <v/>
      </c>
      <c r="S37" s="201" t="str">
        <f>入力と①ｽｺｱ重ね印刷!M36</f>
        <v/>
      </c>
      <c r="T37" s="201" t="str">
        <f>入力と①ｽｺｱ重ね印刷!N36</f>
        <v/>
      </c>
      <c r="U37" s="201" t="str">
        <f>入力と①ｽｺｱ重ね印刷!O36</f>
        <v/>
      </c>
      <c r="V37" s="202" t="str">
        <f>入力と①ｽｺｱ重ね印刷!P36</f>
        <v/>
      </c>
      <c r="X37" s="200" t="str">
        <f>入力と①ｽｺｱ重ね印刷!I87</f>
        <v/>
      </c>
      <c r="Y37" s="201" t="str">
        <f>入力と①ｽｺｱ重ね印刷!J87</f>
        <v/>
      </c>
      <c r="Z37" s="201" t="str">
        <f>入力と①ｽｺｱ重ね印刷!K87</f>
        <v/>
      </c>
      <c r="AA37" s="201" t="str">
        <f>入力と①ｽｺｱ重ね印刷!L87</f>
        <v/>
      </c>
      <c r="AB37" s="201" t="str">
        <f>入力と①ｽｺｱ重ね印刷!M87</f>
        <v/>
      </c>
      <c r="AC37" s="201" t="str">
        <f>入力と①ｽｺｱ重ね印刷!N87</f>
        <v/>
      </c>
      <c r="AD37" s="201" t="str">
        <f>入力と①ｽｺｱ重ね印刷!O87</f>
        <v/>
      </c>
      <c r="AE37" s="202" t="str">
        <f>入力と①ｽｺｱ重ね印刷!P87</f>
        <v/>
      </c>
    </row>
    <row r="38" spans="1:31" ht="12.75" customHeight="1" x14ac:dyDescent="0.2">
      <c r="A38" s="169">
        <f ca="1">試合情報とｻｲﾝ用①印刷!F17</f>
        <v>1</v>
      </c>
      <c r="B38" s="170" t="str">
        <f ca="1">IF(試合情報とｻｲﾝ用①印刷!H17=0,"",試合情報とｻｲﾝ用①印刷!H17)</f>
        <v/>
      </c>
      <c r="C38" s="514" t="str">
        <f ca="1">試合情報とｻｲﾝ用①印刷!G17</f>
        <v>周防 佐山</v>
      </c>
      <c r="D38" s="515"/>
      <c r="E38" s="515"/>
      <c r="F38" s="515"/>
      <c r="G38" s="515"/>
      <c r="H38" s="516"/>
      <c r="I38" s="261">
        <f ca="1">入力と①ｽｺｱ重ね印刷!Z10</f>
        <v>0</v>
      </c>
      <c r="J38" s="169">
        <f ca="1">入力と①ｽｺｱ重ね印刷!AA10</f>
        <v>0</v>
      </c>
      <c r="K38" s="172">
        <f ca="1">入力と①ｽｺｱ重ね印刷!AB10</f>
        <v>0</v>
      </c>
      <c r="L38" s="172">
        <f ca="1">入力と①ｽｺｱ重ね印刷!AC10</f>
        <v>0</v>
      </c>
      <c r="M38" s="170">
        <f ca="1">入力と①ｽｺｱ重ね印刷!AD10</f>
        <v>0</v>
      </c>
      <c r="O38" s="166" t="str">
        <f>入力と①ｽｺｱ重ね印刷!I37</f>
        <v/>
      </c>
      <c r="P38" s="167" t="str">
        <f>入力と①ｽｺｱ重ね印刷!J37</f>
        <v/>
      </c>
      <c r="Q38" s="167" t="str">
        <f>入力と①ｽｺｱ重ね印刷!K37</f>
        <v/>
      </c>
      <c r="R38" s="167" t="str">
        <f>入力と①ｽｺｱ重ね印刷!L37</f>
        <v/>
      </c>
      <c r="S38" s="167" t="str">
        <f>入力と①ｽｺｱ重ね印刷!M37</f>
        <v/>
      </c>
      <c r="T38" s="167" t="str">
        <f>入力と①ｽｺｱ重ね印刷!N37</f>
        <v/>
      </c>
      <c r="U38" s="167" t="str">
        <f>入力と①ｽｺｱ重ね印刷!O37</f>
        <v/>
      </c>
      <c r="V38" s="168" t="str">
        <f>入力と①ｽｺｱ重ね印刷!P37</f>
        <v/>
      </c>
      <c r="X38" s="166" t="str">
        <f>入力と①ｽｺｱ重ね印刷!I88</f>
        <v/>
      </c>
      <c r="Y38" s="167" t="str">
        <f>入力と①ｽｺｱ重ね印刷!J88</f>
        <v/>
      </c>
      <c r="Z38" s="167" t="str">
        <f>入力と①ｽｺｱ重ね印刷!K88</f>
        <v/>
      </c>
      <c r="AA38" s="167" t="str">
        <f>入力と①ｽｺｱ重ね印刷!L88</f>
        <v/>
      </c>
      <c r="AB38" s="167" t="str">
        <f>入力と①ｽｺｱ重ね印刷!M88</f>
        <v/>
      </c>
      <c r="AC38" s="167" t="str">
        <f>入力と①ｽｺｱ重ね印刷!N88</f>
        <v/>
      </c>
      <c r="AD38" s="167" t="str">
        <f>入力と①ｽｺｱ重ね印刷!O88</f>
        <v/>
      </c>
      <c r="AE38" s="168" t="str">
        <f>入力と①ｽｺｱ重ね印刷!P88</f>
        <v/>
      </c>
    </row>
    <row r="39" spans="1:31" ht="12.75" customHeight="1" x14ac:dyDescent="0.2">
      <c r="A39" s="200">
        <f ca="1">試合情報とｻｲﾝ用①印刷!F18</f>
        <v>2</v>
      </c>
      <c r="B39" s="202" t="str">
        <f ca="1">IF(試合情報とｻｲﾝ用①印刷!H18=0,"",試合情報とｻｲﾝ用①印刷!H18)</f>
        <v/>
      </c>
      <c r="C39" s="520" t="str">
        <f ca="1">試合情報とｻｲﾝ用①印刷!G18</f>
        <v>周防 花岡</v>
      </c>
      <c r="D39" s="521"/>
      <c r="E39" s="521"/>
      <c r="F39" s="521"/>
      <c r="G39" s="521"/>
      <c r="H39" s="522"/>
      <c r="I39" s="260">
        <f ca="1">入力と①ｽｺｱ重ね印刷!Z11</f>
        <v>0</v>
      </c>
      <c r="J39" s="200">
        <f ca="1">入力と①ｽｺｱ重ね印刷!AA11</f>
        <v>0</v>
      </c>
      <c r="K39" s="201">
        <f ca="1">入力と①ｽｺｱ重ね印刷!AB11</f>
        <v>0</v>
      </c>
      <c r="L39" s="201">
        <f ca="1">入力と①ｽｺｱ重ね印刷!AC11</f>
        <v>0</v>
      </c>
      <c r="M39" s="202">
        <f ca="1">入力と①ｽｺｱ重ね印刷!AD11</f>
        <v>0</v>
      </c>
      <c r="O39" s="200" t="str">
        <f>入力と①ｽｺｱ重ね印刷!I38</f>
        <v/>
      </c>
      <c r="P39" s="201" t="str">
        <f>入力と①ｽｺｱ重ね印刷!J38</f>
        <v/>
      </c>
      <c r="Q39" s="201" t="str">
        <f>入力と①ｽｺｱ重ね印刷!K38</f>
        <v/>
      </c>
      <c r="R39" s="201" t="str">
        <f>入力と①ｽｺｱ重ね印刷!L38</f>
        <v/>
      </c>
      <c r="S39" s="201" t="str">
        <f>入力と①ｽｺｱ重ね印刷!M38</f>
        <v/>
      </c>
      <c r="T39" s="201" t="str">
        <f>入力と①ｽｺｱ重ね印刷!N38</f>
        <v/>
      </c>
      <c r="U39" s="201" t="str">
        <f>入力と①ｽｺｱ重ね印刷!O38</f>
        <v/>
      </c>
      <c r="V39" s="202" t="str">
        <f>入力と①ｽｺｱ重ね印刷!P38</f>
        <v/>
      </c>
      <c r="X39" s="200" t="str">
        <f>入力と①ｽｺｱ重ね印刷!I89</f>
        <v/>
      </c>
      <c r="Y39" s="201" t="str">
        <f>入力と①ｽｺｱ重ね印刷!J89</f>
        <v/>
      </c>
      <c r="Z39" s="201" t="str">
        <f>入力と①ｽｺｱ重ね印刷!K89</f>
        <v/>
      </c>
      <c r="AA39" s="201" t="str">
        <f>入力と①ｽｺｱ重ね印刷!L89</f>
        <v/>
      </c>
      <c r="AB39" s="201" t="str">
        <f>入力と①ｽｺｱ重ね印刷!M89</f>
        <v/>
      </c>
      <c r="AC39" s="201" t="str">
        <f>入力と①ｽｺｱ重ね印刷!N89</f>
        <v/>
      </c>
      <c r="AD39" s="201" t="str">
        <f>入力と①ｽｺｱ重ね印刷!O89</f>
        <v/>
      </c>
      <c r="AE39" s="202" t="str">
        <f>入力と①ｽｺｱ重ね印刷!P89</f>
        <v/>
      </c>
    </row>
    <row r="40" spans="1:31" ht="12.75" customHeight="1" x14ac:dyDescent="0.2">
      <c r="A40" s="166">
        <f ca="1">試合情報とｻｲﾝ用①印刷!F19</f>
        <v>3</v>
      </c>
      <c r="B40" s="168" t="str">
        <f ca="1">IF(試合情報とｻｲﾝ用①印刷!H19=0,"",試合情報とｻｲﾝ用①印刷!H19)</f>
        <v/>
      </c>
      <c r="C40" s="514" t="str">
        <f ca="1">試合情報とｻｲﾝ用①印刷!G19</f>
        <v>周防 下郷</v>
      </c>
      <c r="D40" s="515"/>
      <c r="E40" s="515"/>
      <c r="F40" s="515"/>
      <c r="G40" s="515"/>
      <c r="H40" s="516"/>
      <c r="I40" s="259">
        <f ca="1">入力と①ｽｺｱ重ね印刷!Z12</f>
        <v>0</v>
      </c>
      <c r="J40" s="166">
        <f ca="1">入力と①ｽｺｱ重ね印刷!AA12</f>
        <v>0</v>
      </c>
      <c r="K40" s="167">
        <f ca="1">入力と①ｽｺｱ重ね印刷!AB12</f>
        <v>0</v>
      </c>
      <c r="L40" s="167">
        <f ca="1">入力と①ｽｺｱ重ね印刷!AC12</f>
        <v>0</v>
      </c>
      <c r="M40" s="168">
        <f ca="1">入力と①ｽｺｱ重ね印刷!AD12</f>
        <v>0</v>
      </c>
      <c r="O40" s="166" t="str">
        <f>入力と①ｽｺｱ重ね印刷!I39</f>
        <v/>
      </c>
      <c r="P40" s="167" t="str">
        <f>入力と①ｽｺｱ重ね印刷!J39</f>
        <v/>
      </c>
      <c r="Q40" s="167" t="str">
        <f>入力と①ｽｺｱ重ね印刷!K39</f>
        <v/>
      </c>
      <c r="R40" s="167" t="str">
        <f>入力と①ｽｺｱ重ね印刷!L39</f>
        <v/>
      </c>
      <c r="S40" s="167" t="str">
        <f>入力と①ｽｺｱ重ね印刷!M39</f>
        <v/>
      </c>
      <c r="T40" s="167" t="str">
        <f>入力と①ｽｺｱ重ね印刷!N39</f>
        <v/>
      </c>
      <c r="U40" s="167" t="str">
        <f>入力と①ｽｺｱ重ね印刷!O39</f>
        <v/>
      </c>
      <c r="V40" s="168" t="str">
        <f>入力と①ｽｺｱ重ね印刷!P39</f>
        <v/>
      </c>
      <c r="X40" s="166" t="str">
        <f>入力と①ｽｺｱ重ね印刷!I90</f>
        <v/>
      </c>
      <c r="Y40" s="167" t="str">
        <f>入力と①ｽｺｱ重ね印刷!J90</f>
        <v/>
      </c>
      <c r="Z40" s="167" t="str">
        <f>入力と①ｽｺｱ重ね印刷!K90</f>
        <v/>
      </c>
      <c r="AA40" s="167" t="str">
        <f>入力と①ｽｺｱ重ね印刷!L90</f>
        <v/>
      </c>
      <c r="AB40" s="167" t="str">
        <f>入力と①ｽｺｱ重ね印刷!M90</f>
        <v/>
      </c>
      <c r="AC40" s="167" t="str">
        <f>入力と①ｽｺｱ重ね印刷!N90</f>
        <v/>
      </c>
      <c r="AD40" s="167" t="str">
        <f>入力と①ｽｺｱ重ね印刷!O90</f>
        <v/>
      </c>
      <c r="AE40" s="168" t="str">
        <f>入力と①ｽｺｱ重ね印刷!P90</f>
        <v/>
      </c>
    </row>
    <row r="41" spans="1:31" ht="12.75" customHeight="1" x14ac:dyDescent="0.2">
      <c r="A41" s="200">
        <f ca="1">試合情報とｻｲﾝ用①印刷!F20</f>
        <v>4</v>
      </c>
      <c r="B41" s="202" t="str">
        <f ca="1">IF(試合情報とｻｲﾝ用①印刷!H20=0,"",試合情報とｻｲﾝ用①印刷!H20)</f>
        <v/>
      </c>
      <c r="C41" s="520" t="str">
        <f ca="1">試合情報とｻｲﾝ用①印刷!G20</f>
        <v>周防 高森</v>
      </c>
      <c r="D41" s="521"/>
      <c r="E41" s="521"/>
      <c r="F41" s="521"/>
      <c r="G41" s="521"/>
      <c r="H41" s="522"/>
      <c r="I41" s="260">
        <f ca="1">入力と①ｽｺｱ重ね印刷!Z13</f>
        <v>0</v>
      </c>
      <c r="J41" s="200">
        <f ca="1">入力と①ｽｺｱ重ね印刷!AA13</f>
        <v>0</v>
      </c>
      <c r="K41" s="201">
        <f ca="1">入力と①ｽｺｱ重ね印刷!AB13</f>
        <v>0</v>
      </c>
      <c r="L41" s="201">
        <f ca="1">入力と①ｽｺｱ重ね印刷!AC13</f>
        <v>0</v>
      </c>
      <c r="M41" s="202">
        <f ca="1">入力と①ｽｺｱ重ね印刷!AD13</f>
        <v>0</v>
      </c>
      <c r="O41" s="200" t="str">
        <f>入力と①ｽｺｱ重ね印刷!I40</f>
        <v/>
      </c>
      <c r="P41" s="201" t="str">
        <f>入力と①ｽｺｱ重ね印刷!J40</f>
        <v/>
      </c>
      <c r="Q41" s="201" t="str">
        <f>入力と①ｽｺｱ重ね印刷!K40</f>
        <v/>
      </c>
      <c r="R41" s="201" t="str">
        <f>入力と①ｽｺｱ重ね印刷!L40</f>
        <v/>
      </c>
      <c r="S41" s="201" t="str">
        <f>入力と①ｽｺｱ重ね印刷!M40</f>
        <v/>
      </c>
      <c r="T41" s="201" t="str">
        <f>入力と①ｽｺｱ重ね印刷!N40</f>
        <v/>
      </c>
      <c r="U41" s="201" t="str">
        <f>入力と①ｽｺｱ重ね印刷!O40</f>
        <v/>
      </c>
      <c r="V41" s="202" t="str">
        <f>入力と①ｽｺｱ重ね印刷!P40</f>
        <v/>
      </c>
      <c r="X41" s="200" t="str">
        <f>入力と①ｽｺｱ重ね印刷!I91</f>
        <v/>
      </c>
      <c r="Y41" s="201" t="str">
        <f>入力と①ｽｺｱ重ね印刷!J91</f>
        <v/>
      </c>
      <c r="Z41" s="201" t="str">
        <f>入力と①ｽｺｱ重ね印刷!K91</f>
        <v/>
      </c>
      <c r="AA41" s="201" t="str">
        <f>入力と①ｽｺｱ重ね印刷!L91</f>
        <v/>
      </c>
      <c r="AB41" s="201" t="str">
        <f>入力と①ｽｺｱ重ね印刷!M91</f>
        <v/>
      </c>
      <c r="AC41" s="201" t="str">
        <f>入力と①ｽｺｱ重ね印刷!N91</f>
        <v/>
      </c>
      <c r="AD41" s="201" t="str">
        <f>入力と①ｽｺｱ重ね印刷!O91</f>
        <v/>
      </c>
      <c r="AE41" s="202" t="str">
        <f>入力と①ｽｺｱ重ね印刷!P91</f>
        <v/>
      </c>
    </row>
    <row r="42" spans="1:31" ht="12.75" customHeight="1" x14ac:dyDescent="0.2">
      <c r="A42" s="166">
        <f ca="1">試合情報とｻｲﾝ用①印刷!F21</f>
        <v>5</v>
      </c>
      <c r="B42" s="168" t="str">
        <f ca="1">IF(試合情報とｻｲﾝ用①印刷!H21=0,"",試合情報とｻｲﾝ用①印刷!H21)</f>
        <v/>
      </c>
      <c r="C42" s="514" t="str">
        <f ca="1">試合情報とｻｲﾝ用①印刷!G21</f>
        <v>周防 久保</v>
      </c>
      <c r="D42" s="515"/>
      <c r="E42" s="515"/>
      <c r="F42" s="515"/>
      <c r="G42" s="515"/>
      <c r="H42" s="516"/>
      <c r="I42" s="259">
        <f ca="1">入力と①ｽｺｱ重ね印刷!Z14</f>
        <v>0</v>
      </c>
      <c r="J42" s="166">
        <f ca="1">入力と①ｽｺｱ重ね印刷!AA14</f>
        <v>0</v>
      </c>
      <c r="K42" s="167">
        <f ca="1">入力と①ｽｺｱ重ね印刷!AB14</f>
        <v>0</v>
      </c>
      <c r="L42" s="167">
        <f ca="1">入力と①ｽｺｱ重ね印刷!AC14</f>
        <v>0</v>
      </c>
      <c r="M42" s="168">
        <f ca="1">入力と①ｽｺｱ重ね印刷!AD14</f>
        <v>0</v>
      </c>
      <c r="O42" s="166" t="str">
        <f>入力と①ｽｺｱ重ね印刷!I41</f>
        <v/>
      </c>
      <c r="P42" s="167" t="str">
        <f>入力と①ｽｺｱ重ね印刷!J41</f>
        <v/>
      </c>
      <c r="Q42" s="167" t="str">
        <f>入力と①ｽｺｱ重ね印刷!K41</f>
        <v/>
      </c>
      <c r="R42" s="167" t="str">
        <f>入力と①ｽｺｱ重ね印刷!L41</f>
        <v/>
      </c>
      <c r="S42" s="167" t="str">
        <f>入力と①ｽｺｱ重ね印刷!M41</f>
        <v/>
      </c>
      <c r="T42" s="167" t="str">
        <f>入力と①ｽｺｱ重ね印刷!N41</f>
        <v/>
      </c>
      <c r="U42" s="167" t="str">
        <f>入力と①ｽｺｱ重ね印刷!O41</f>
        <v/>
      </c>
      <c r="V42" s="168" t="str">
        <f>入力と①ｽｺｱ重ね印刷!P41</f>
        <v/>
      </c>
      <c r="X42" s="166" t="str">
        <f>入力と①ｽｺｱ重ね印刷!I92</f>
        <v/>
      </c>
      <c r="Y42" s="167" t="str">
        <f>入力と①ｽｺｱ重ね印刷!J92</f>
        <v/>
      </c>
      <c r="Z42" s="167" t="str">
        <f>入力と①ｽｺｱ重ね印刷!K92</f>
        <v/>
      </c>
      <c r="AA42" s="167" t="str">
        <f>入力と①ｽｺｱ重ね印刷!L92</f>
        <v/>
      </c>
      <c r="AB42" s="167" t="str">
        <f>入力と①ｽｺｱ重ね印刷!M92</f>
        <v/>
      </c>
      <c r="AC42" s="167" t="str">
        <f>入力と①ｽｺｱ重ね印刷!N92</f>
        <v/>
      </c>
      <c r="AD42" s="167" t="str">
        <f>入力と①ｽｺｱ重ね印刷!O92</f>
        <v/>
      </c>
      <c r="AE42" s="168" t="str">
        <f>入力と①ｽｺｱ重ね印刷!P92</f>
        <v/>
      </c>
    </row>
    <row r="43" spans="1:31" ht="12.75" customHeight="1" x14ac:dyDescent="0.2">
      <c r="A43" s="200">
        <f ca="1">試合情報とｻｲﾝ用①印刷!F22</f>
        <v>6</v>
      </c>
      <c r="B43" s="202" t="str">
        <f ca="1">IF(試合情報とｻｲﾝ用①印刷!H22=0,"",試合情報とｻｲﾝ用①印刷!H22)</f>
        <v>c</v>
      </c>
      <c r="C43" s="520" t="str">
        <f ca="1">試合情報とｻｲﾝ用①印刷!G22</f>
        <v>湯田 温泉</v>
      </c>
      <c r="D43" s="521"/>
      <c r="E43" s="521"/>
      <c r="F43" s="521"/>
      <c r="G43" s="521"/>
      <c r="H43" s="522"/>
      <c r="I43" s="260">
        <f ca="1">入力と①ｽｺｱ重ね印刷!Z15</f>
        <v>0</v>
      </c>
      <c r="J43" s="200">
        <f ca="1">入力と①ｽｺｱ重ね印刷!AA15</f>
        <v>0</v>
      </c>
      <c r="K43" s="201">
        <f ca="1">入力と①ｽｺｱ重ね印刷!AB15</f>
        <v>0</v>
      </c>
      <c r="L43" s="201">
        <f ca="1">入力と①ｽｺｱ重ね印刷!AC15</f>
        <v>0</v>
      </c>
      <c r="M43" s="202">
        <f ca="1">入力と①ｽｺｱ重ね印刷!AD15</f>
        <v>0</v>
      </c>
      <c r="O43" s="200" t="str">
        <f>入力と①ｽｺｱ重ね印刷!I42</f>
        <v/>
      </c>
      <c r="P43" s="201" t="str">
        <f>入力と①ｽｺｱ重ね印刷!J42</f>
        <v/>
      </c>
      <c r="Q43" s="201" t="str">
        <f>入力と①ｽｺｱ重ね印刷!K42</f>
        <v/>
      </c>
      <c r="R43" s="201" t="str">
        <f>入力と①ｽｺｱ重ね印刷!L42</f>
        <v/>
      </c>
      <c r="S43" s="201" t="str">
        <f>入力と①ｽｺｱ重ね印刷!M42</f>
        <v/>
      </c>
      <c r="T43" s="201" t="str">
        <f>入力と①ｽｺｱ重ね印刷!N42</f>
        <v/>
      </c>
      <c r="U43" s="201" t="str">
        <f>入力と①ｽｺｱ重ね印刷!O42</f>
        <v/>
      </c>
      <c r="V43" s="202" t="str">
        <f>入力と①ｽｺｱ重ね印刷!P42</f>
        <v/>
      </c>
      <c r="X43" s="200" t="str">
        <f>入力と①ｽｺｱ重ね印刷!I93</f>
        <v/>
      </c>
      <c r="Y43" s="201" t="str">
        <f>入力と①ｽｺｱ重ね印刷!J93</f>
        <v/>
      </c>
      <c r="Z43" s="201" t="str">
        <f>入力と①ｽｺｱ重ね印刷!K93</f>
        <v/>
      </c>
      <c r="AA43" s="201" t="str">
        <f>入力と①ｽｺｱ重ね印刷!L93</f>
        <v/>
      </c>
      <c r="AB43" s="201" t="str">
        <f>入力と①ｽｺｱ重ね印刷!M93</f>
        <v/>
      </c>
      <c r="AC43" s="201" t="str">
        <f>入力と①ｽｺｱ重ね印刷!N93</f>
        <v/>
      </c>
      <c r="AD43" s="201" t="str">
        <f>入力と①ｽｺｱ重ね印刷!O93</f>
        <v/>
      </c>
      <c r="AE43" s="202" t="str">
        <f>入力と①ｽｺｱ重ね印刷!P93</f>
        <v/>
      </c>
    </row>
    <row r="44" spans="1:31" ht="12.75" customHeight="1" x14ac:dyDescent="0.2">
      <c r="A44" s="166">
        <f ca="1">IF(試合情報とｻｲﾝ用①印刷!F23="","",(試合情報とｻｲﾝ用①印刷!F23))</f>
        <v>7</v>
      </c>
      <c r="B44" s="168" t="str">
        <f ca="1">IF(試合情報とｻｲﾝ用①印刷!H23=0,"",試合情報とｻｲﾝ用①印刷!H23)</f>
        <v/>
      </c>
      <c r="C44" s="514" t="str">
        <f ca="1">試合情報とｻｲﾝ用①印刷!G23</f>
        <v>宇部 岬</v>
      </c>
      <c r="D44" s="515"/>
      <c r="E44" s="515"/>
      <c r="F44" s="515"/>
      <c r="G44" s="515"/>
      <c r="H44" s="516"/>
      <c r="I44" s="259">
        <f ca="1">入力と①ｽｺｱ重ね印刷!Z16</f>
        <v>0</v>
      </c>
      <c r="J44" s="166">
        <f ca="1">入力と①ｽｺｱ重ね印刷!AA16</f>
        <v>0</v>
      </c>
      <c r="K44" s="167">
        <f ca="1">入力と①ｽｺｱ重ね印刷!AB16</f>
        <v>0</v>
      </c>
      <c r="L44" s="167">
        <f ca="1">入力と①ｽｺｱ重ね印刷!AC16</f>
        <v>0</v>
      </c>
      <c r="M44" s="168">
        <f ca="1">入力と①ｽｺｱ重ね印刷!AD16</f>
        <v>0</v>
      </c>
      <c r="O44" s="166" t="str">
        <f>入力と①ｽｺｱ重ね印刷!I43</f>
        <v/>
      </c>
      <c r="P44" s="167" t="str">
        <f>入力と①ｽｺｱ重ね印刷!J43</f>
        <v/>
      </c>
      <c r="Q44" s="167" t="str">
        <f>入力と①ｽｺｱ重ね印刷!K43</f>
        <v/>
      </c>
      <c r="R44" s="167" t="str">
        <f>入力と①ｽｺｱ重ね印刷!L43</f>
        <v/>
      </c>
      <c r="S44" s="167" t="str">
        <f>入力と①ｽｺｱ重ね印刷!M43</f>
        <v/>
      </c>
      <c r="T44" s="167" t="str">
        <f>入力と①ｽｺｱ重ね印刷!N43</f>
        <v/>
      </c>
      <c r="U44" s="167" t="str">
        <f>入力と①ｽｺｱ重ね印刷!O43</f>
        <v/>
      </c>
      <c r="V44" s="168" t="str">
        <f>入力と①ｽｺｱ重ね印刷!P43</f>
        <v/>
      </c>
      <c r="X44" s="166" t="str">
        <f>入力と①ｽｺｱ重ね印刷!I94</f>
        <v/>
      </c>
      <c r="Y44" s="167" t="str">
        <f>入力と①ｽｺｱ重ね印刷!J94</f>
        <v/>
      </c>
      <c r="Z44" s="167" t="str">
        <f>入力と①ｽｺｱ重ね印刷!K94</f>
        <v/>
      </c>
      <c r="AA44" s="167" t="str">
        <f>入力と①ｽｺｱ重ね印刷!L94</f>
        <v/>
      </c>
      <c r="AB44" s="167" t="str">
        <f>入力と①ｽｺｱ重ね印刷!M94</f>
        <v/>
      </c>
      <c r="AC44" s="167" t="str">
        <f>入力と①ｽｺｱ重ね印刷!N94</f>
        <v/>
      </c>
      <c r="AD44" s="167" t="str">
        <f>入力と①ｽｺｱ重ね印刷!O94</f>
        <v/>
      </c>
      <c r="AE44" s="168" t="str">
        <f>入力と①ｽｺｱ重ね印刷!P94</f>
        <v/>
      </c>
    </row>
    <row r="45" spans="1:31" ht="12.75" customHeight="1" x14ac:dyDescent="0.2">
      <c r="A45" s="200">
        <f ca="1">IF(試合情報とｻｲﾝ用①印刷!F24="","",(試合情報とｻｲﾝ用①印刷!F24))</f>
        <v>8</v>
      </c>
      <c r="B45" s="202" t="str">
        <f ca="1">IF(試合情報とｻｲﾝ用①印刷!H24=0,"",試合情報とｻｲﾝ用①印刷!H24)</f>
        <v/>
      </c>
      <c r="C45" s="520" t="str">
        <f ca="1">試合情報とｻｲﾝ用①印刷!G24</f>
        <v>宇部 新川</v>
      </c>
      <c r="D45" s="521"/>
      <c r="E45" s="521"/>
      <c r="F45" s="521"/>
      <c r="G45" s="521"/>
      <c r="H45" s="522"/>
      <c r="I45" s="260">
        <f ca="1">入力と①ｽｺｱ重ね印刷!Z17</f>
        <v>0</v>
      </c>
      <c r="J45" s="200">
        <f ca="1">入力と①ｽｺｱ重ね印刷!AA17</f>
        <v>0</v>
      </c>
      <c r="K45" s="201">
        <f ca="1">入力と①ｽｺｱ重ね印刷!AB17</f>
        <v>0</v>
      </c>
      <c r="L45" s="201">
        <f ca="1">入力と①ｽｺｱ重ね印刷!AC17</f>
        <v>0</v>
      </c>
      <c r="M45" s="202">
        <f ca="1">入力と①ｽｺｱ重ね印刷!AD17</f>
        <v>0</v>
      </c>
      <c r="O45" s="200" t="str">
        <f>入力と①ｽｺｱ重ね印刷!I44</f>
        <v/>
      </c>
      <c r="P45" s="201" t="str">
        <f>入力と①ｽｺｱ重ね印刷!J44</f>
        <v/>
      </c>
      <c r="Q45" s="201" t="str">
        <f>入力と①ｽｺｱ重ね印刷!K44</f>
        <v/>
      </c>
      <c r="R45" s="201" t="str">
        <f>入力と①ｽｺｱ重ね印刷!L44</f>
        <v/>
      </c>
      <c r="S45" s="201" t="str">
        <f>入力と①ｽｺｱ重ね印刷!M44</f>
        <v/>
      </c>
      <c r="T45" s="201" t="str">
        <f>入力と①ｽｺｱ重ね印刷!N44</f>
        <v/>
      </c>
      <c r="U45" s="201" t="str">
        <f>入力と①ｽｺｱ重ね印刷!O44</f>
        <v/>
      </c>
      <c r="V45" s="202" t="str">
        <f>入力と①ｽｺｱ重ね印刷!P44</f>
        <v/>
      </c>
      <c r="X45" s="200" t="str">
        <f>入力と①ｽｺｱ重ね印刷!I95</f>
        <v/>
      </c>
      <c r="Y45" s="201" t="str">
        <f>入力と①ｽｺｱ重ね印刷!J95</f>
        <v/>
      </c>
      <c r="Z45" s="201" t="str">
        <f>入力と①ｽｺｱ重ね印刷!K95</f>
        <v/>
      </c>
      <c r="AA45" s="201" t="str">
        <f>入力と①ｽｺｱ重ね印刷!L95</f>
        <v/>
      </c>
      <c r="AB45" s="201" t="str">
        <f>入力と①ｽｺｱ重ね印刷!M95</f>
        <v/>
      </c>
      <c r="AC45" s="201" t="str">
        <f>入力と①ｽｺｱ重ね印刷!N95</f>
        <v/>
      </c>
      <c r="AD45" s="201" t="str">
        <f>入力と①ｽｺｱ重ね印刷!O95</f>
        <v/>
      </c>
      <c r="AE45" s="202" t="str">
        <f>入力と①ｽｺｱ重ね印刷!P95</f>
        <v/>
      </c>
    </row>
    <row r="46" spans="1:31" ht="12.75" customHeight="1" x14ac:dyDescent="0.2">
      <c r="A46" s="166">
        <f ca="1">IF(試合情報とｻｲﾝ用①印刷!F25="","",(試合情報とｻｲﾝ用①印刷!F25))</f>
        <v>9</v>
      </c>
      <c r="B46" s="168" t="str">
        <f ca="1">IF(試合情報とｻｲﾝ用①印刷!H25=0,"",試合情報とｻｲﾝ用①印刷!H25)</f>
        <v/>
      </c>
      <c r="C46" s="514" t="str">
        <f ca="1">試合情報とｻｲﾝ用①印刷!G25</f>
        <v>小野田 港</v>
      </c>
      <c r="D46" s="515"/>
      <c r="E46" s="515"/>
      <c r="F46" s="515"/>
      <c r="G46" s="515"/>
      <c r="H46" s="516"/>
      <c r="I46" s="259">
        <f ca="1">入力と①ｽｺｱ重ね印刷!Z18</f>
        <v>0</v>
      </c>
      <c r="J46" s="166">
        <f ca="1">入力と①ｽｺｱ重ね印刷!AA18</f>
        <v>0</v>
      </c>
      <c r="K46" s="167">
        <f ca="1">入力と①ｽｺｱ重ね印刷!AB18</f>
        <v>0</v>
      </c>
      <c r="L46" s="167">
        <f ca="1">入力と①ｽｺｱ重ね印刷!AC18</f>
        <v>0</v>
      </c>
      <c r="M46" s="168">
        <f ca="1">入力と①ｽｺｱ重ね印刷!AD18</f>
        <v>0</v>
      </c>
      <c r="O46" s="166" t="str">
        <f>入力と①ｽｺｱ重ね印刷!I45</f>
        <v/>
      </c>
      <c r="P46" s="167" t="str">
        <f>入力と①ｽｺｱ重ね印刷!J45</f>
        <v/>
      </c>
      <c r="Q46" s="167" t="str">
        <f>入力と①ｽｺｱ重ね印刷!K45</f>
        <v/>
      </c>
      <c r="R46" s="167" t="str">
        <f>入力と①ｽｺｱ重ね印刷!L45</f>
        <v/>
      </c>
      <c r="S46" s="167" t="str">
        <f>入力と①ｽｺｱ重ね印刷!M45</f>
        <v/>
      </c>
      <c r="T46" s="167" t="str">
        <f>入力と①ｽｺｱ重ね印刷!N45</f>
        <v/>
      </c>
      <c r="U46" s="167" t="str">
        <f>入力と①ｽｺｱ重ね印刷!O45</f>
        <v/>
      </c>
      <c r="V46" s="168" t="str">
        <f>入力と①ｽｺｱ重ね印刷!P45</f>
        <v/>
      </c>
      <c r="X46" s="166" t="str">
        <f>入力と①ｽｺｱ重ね印刷!I96</f>
        <v/>
      </c>
      <c r="Y46" s="167" t="str">
        <f>入力と①ｽｺｱ重ね印刷!J96</f>
        <v/>
      </c>
      <c r="Z46" s="167" t="str">
        <f>入力と①ｽｺｱ重ね印刷!K96</f>
        <v/>
      </c>
      <c r="AA46" s="167" t="str">
        <f>入力と①ｽｺｱ重ね印刷!L96</f>
        <v/>
      </c>
      <c r="AB46" s="167" t="str">
        <f>入力と①ｽｺｱ重ね印刷!M96</f>
        <v/>
      </c>
      <c r="AC46" s="167" t="str">
        <f>入力と①ｽｺｱ重ね印刷!N96</f>
        <v/>
      </c>
      <c r="AD46" s="167" t="str">
        <f>入力と①ｽｺｱ重ね印刷!O96</f>
        <v/>
      </c>
      <c r="AE46" s="168" t="str">
        <f>入力と①ｽｺｱ重ね印刷!P96</f>
        <v/>
      </c>
    </row>
    <row r="47" spans="1:31" ht="12.75" customHeight="1" x14ac:dyDescent="0.2">
      <c r="A47" s="200">
        <f ca="1">IF(試合情報とｻｲﾝ用①印刷!F26="","",(試合情報とｻｲﾝ用①印刷!F26))</f>
        <v>10</v>
      </c>
      <c r="B47" s="202" t="str">
        <f ca="1">IF(試合情報とｻｲﾝ用①印刷!H26=0,"",試合情報とｻｲﾝ用①印刷!H26)</f>
        <v/>
      </c>
      <c r="C47" s="520" t="str">
        <f ca="1">試合情報とｻｲﾝ用①印刷!G26</f>
        <v>浜 河内</v>
      </c>
      <c r="D47" s="521"/>
      <c r="E47" s="521"/>
      <c r="F47" s="521"/>
      <c r="G47" s="521"/>
      <c r="H47" s="522"/>
      <c r="I47" s="260">
        <f ca="1">入力と①ｽｺｱ重ね印刷!Z19</f>
        <v>0</v>
      </c>
      <c r="J47" s="200">
        <f ca="1">入力と①ｽｺｱ重ね印刷!AA19</f>
        <v>0</v>
      </c>
      <c r="K47" s="201">
        <f ca="1">入力と①ｽｺｱ重ね印刷!AB19</f>
        <v>0</v>
      </c>
      <c r="L47" s="201">
        <f ca="1">入力と①ｽｺｱ重ね印刷!AC19</f>
        <v>0</v>
      </c>
      <c r="M47" s="202">
        <f ca="1">入力と①ｽｺｱ重ね印刷!AD19</f>
        <v>0</v>
      </c>
      <c r="O47" s="200" t="str">
        <f>入力と①ｽｺｱ重ね印刷!I46</f>
        <v/>
      </c>
      <c r="P47" s="201" t="str">
        <f>入力と①ｽｺｱ重ね印刷!J46</f>
        <v/>
      </c>
      <c r="Q47" s="201" t="str">
        <f>入力と①ｽｺｱ重ね印刷!K46</f>
        <v/>
      </c>
      <c r="R47" s="201" t="str">
        <f>入力と①ｽｺｱ重ね印刷!L46</f>
        <v/>
      </c>
      <c r="S47" s="201" t="str">
        <f>入力と①ｽｺｱ重ね印刷!M46</f>
        <v/>
      </c>
      <c r="T47" s="201" t="str">
        <f>入力と①ｽｺｱ重ね印刷!N46</f>
        <v/>
      </c>
      <c r="U47" s="201" t="str">
        <f>入力と①ｽｺｱ重ね印刷!O46</f>
        <v/>
      </c>
      <c r="V47" s="202" t="str">
        <f>入力と①ｽｺｱ重ね印刷!P46</f>
        <v/>
      </c>
      <c r="X47" s="200" t="str">
        <f>入力と①ｽｺｱ重ね印刷!I97</f>
        <v/>
      </c>
      <c r="Y47" s="201" t="str">
        <f>入力と①ｽｺｱ重ね印刷!J97</f>
        <v/>
      </c>
      <c r="Z47" s="201" t="str">
        <f>入力と①ｽｺｱ重ね印刷!K97</f>
        <v/>
      </c>
      <c r="AA47" s="201" t="str">
        <f>入力と①ｽｺｱ重ね印刷!L97</f>
        <v/>
      </c>
      <c r="AB47" s="201" t="str">
        <f>入力と①ｽｺｱ重ね印刷!M97</f>
        <v/>
      </c>
      <c r="AC47" s="201" t="str">
        <f>入力と①ｽｺｱ重ね印刷!N97</f>
        <v/>
      </c>
      <c r="AD47" s="201" t="str">
        <f>入力と①ｽｺｱ重ね印刷!O97</f>
        <v/>
      </c>
      <c r="AE47" s="202" t="str">
        <f>入力と①ｽｺｱ重ね印刷!P97</f>
        <v/>
      </c>
    </row>
    <row r="48" spans="1:31" ht="12.75" customHeight="1" x14ac:dyDescent="0.2">
      <c r="A48" s="166">
        <f ca="1">IF(試合情報とｻｲﾝ用①印刷!F27="","",(試合情報とｻｲﾝ用①印刷!F27))</f>
        <v>11</v>
      </c>
      <c r="B48" s="168" t="str">
        <f ca="1">IF(試合情報とｻｲﾝ用①印刷!H27=0,"",試合情報とｻｲﾝ用①印刷!H27)</f>
        <v/>
      </c>
      <c r="C48" s="514" t="str">
        <f ca="1">試合情報とｻｲﾝ用①印刷!G27</f>
        <v>守内 かさ神</v>
      </c>
      <c r="D48" s="515"/>
      <c r="E48" s="515"/>
      <c r="F48" s="515"/>
      <c r="G48" s="515"/>
      <c r="H48" s="516"/>
      <c r="I48" s="259">
        <f ca="1">入力と①ｽｺｱ重ね印刷!Z20</f>
        <v>0</v>
      </c>
      <c r="J48" s="166">
        <f ca="1">入力と①ｽｺｱ重ね印刷!AA20</f>
        <v>0</v>
      </c>
      <c r="K48" s="167">
        <f ca="1">入力と①ｽｺｱ重ね印刷!AB20</f>
        <v>0</v>
      </c>
      <c r="L48" s="167">
        <f ca="1">入力と①ｽｺｱ重ね印刷!AC20</f>
        <v>0</v>
      </c>
      <c r="M48" s="168">
        <f ca="1">入力と①ｽｺｱ重ね印刷!AD20</f>
        <v>0</v>
      </c>
      <c r="O48" s="166" t="str">
        <f>入力と①ｽｺｱ重ね印刷!I47</f>
        <v/>
      </c>
      <c r="P48" s="167" t="str">
        <f>入力と①ｽｺｱ重ね印刷!J47</f>
        <v/>
      </c>
      <c r="Q48" s="167" t="str">
        <f>入力と①ｽｺｱ重ね印刷!K47</f>
        <v/>
      </c>
      <c r="R48" s="167" t="str">
        <f>入力と①ｽｺｱ重ね印刷!L47</f>
        <v/>
      </c>
      <c r="S48" s="167" t="str">
        <f>入力と①ｽｺｱ重ね印刷!M47</f>
        <v/>
      </c>
      <c r="T48" s="167" t="str">
        <f>入力と①ｽｺｱ重ね印刷!N47</f>
        <v/>
      </c>
      <c r="U48" s="167" t="str">
        <f>入力と①ｽｺｱ重ね印刷!O47</f>
        <v/>
      </c>
      <c r="V48" s="168" t="str">
        <f>入力と①ｽｺｱ重ね印刷!P47</f>
        <v/>
      </c>
      <c r="X48" s="166" t="str">
        <f>入力と①ｽｺｱ重ね印刷!I98</f>
        <v/>
      </c>
      <c r="Y48" s="167" t="str">
        <f>入力と①ｽｺｱ重ね印刷!J98</f>
        <v/>
      </c>
      <c r="Z48" s="167" t="str">
        <f>入力と①ｽｺｱ重ね印刷!K98</f>
        <v/>
      </c>
      <c r="AA48" s="167" t="str">
        <f>入力と①ｽｺｱ重ね印刷!L98</f>
        <v/>
      </c>
      <c r="AB48" s="167" t="str">
        <f>入力と①ｽｺｱ重ね印刷!M98</f>
        <v/>
      </c>
      <c r="AC48" s="167" t="str">
        <f>入力と①ｽｺｱ重ね印刷!N98</f>
        <v/>
      </c>
      <c r="AD48" s="167" t="str">
        <f>入力と①ｽｺｱ重ね印刷!O98</f>
        <v/>
      </c>
      <c r="AE48" s="168" t="str">
        <f>入力と①ｽｺｱ重ね印刷!P98</f>
        <v/>
      </c>
    </row>
    <row r="49" spans="1:31" ht="12.75" customHeight="1" x14ac:dyDescent="0.2">
      <c r="A49" s="200">
        <f ca="1">IF(試合情報とｻｲﾝ用①印刷!F28="","",(試合情報とｻｲﾝ用①印刷!F28))</f>
        <v>12</v>
      </c>
      <c r="B49" s="202" t="str">
        <f ca="1">IF(試合情報とｻｲﾝ用①印刷!H28=0,"",試合情報とｻｲﾝ用①印刷!H28)</f>
        <v/>
      </c>
      <c r="C49" s="520" t="str">
        <f ca="1">試合情報とｻｲﾝ用①印刷!G28</f>
        <v>清流 新岩国</v>
      </c>
      <c r="D49" s="521"/>
      <c r="E49" s="521"/>
      <c r="F49" s="521"/>
      <c r="G49" s="521"/>
      <c r="H49" s="522"/>
      <c r="I49" s="260">
        <f ca="1">入力と①ｽｺｱ重ね印刷!Z21</f>
        <v>0</v>
      </c>
      <c r="J49" s="200">
        <f ca="1">入力と①ｽｺｱ重ね印刷!AA21</f>
        <v>0</v>
      </c>
      <c r="K49" s="201">
        <f ca="1">入力と①ｽｺｱ重ね印刷!AB21</f>
        <v>0</v>
      </c>
      <c r="L49" s="201">
        <f ca="1">入力と①ｽｺｱ重ね印刷!AC21</f>
        <v>0</v>
      </c>
      <c r="M49" s="202">
        <f ca="1">入力と①ｽｺｱ重ね印刷!AD21</f>
        <v>0</v>
      </c>
      <c r="O49" s="200" t="str">
        <f>入力と①ｽｺｱ重ね印刷!I48</f>
        <v/>
      </c>
      <c r="P49" s="201" t="str">
        <f>入力と①ｽｺｱ重ね印刷!J48</f>
        <v/>
      </c>
      <c r="Q49" s="201" t="str">
        <f>入力と①ｽｺｱ重ね印刷!K48</f>
        <v/>
      </c>
      <c r="R49" s="201" t="str">
        <f>入力と①ｽｺｱ重ね印刷!L48</f>
        <v/>
      </c>
      <c r="S49" s="201" t="str">
        <f>入力と①ｽｺｱ重ね印刷!M48</f>
        <v/>
      </c>
      <c r="T49" s="201" t="str">
        <f>入力と①ｽｺｱ重ね印刷!N48</f>
        <v/>
      </c>
      <c r="U49" s="201" t="str">
        <f>入力と①ｽｺｱ重ね印刷!O48</f>
        <v/>
      </c>
      <c r="V49" s="202" t="str">
        <f>入力と①ｽｺｱ重ね印刷!P48</f>
        <v/>
      </c>
      <c r="X49" s="200" t="str">
        <f>入力と①ｽｺｱ重ね印刷!I99</f>
        <v/>
      </c>
      <c r="Y49" s="201" t="str">
        <f>入力と①ｽｺｱ重ね印刷!J99</f>
        <v/>
      </c>
      <c r="Z49" s="201" t="str">
        <f>入力と①ｽｺｱ重ね印刷!K99</f>
        <v/>
      </c>
      <c r="AA49" s="201" t="str">
        <f>入力と①ｽｺｱ重ね印刷!L99</f>
        <v/>
      </c>
      <c r="AB49" s="201" t="str">
        <f>入力と①ｽｺｱ重ね印刷!M99</f>
        <v/>
      </c>
      <c r="AC49" s="201" t="str">
        <f>入力と①ｽｺｱ重ね印刷!N99</f>
        <v/>
      </c>
      <c r="AD49" s="201" t="str">
        <f>入力と①ｽｺｱ重ね印刷!O99</f>
        <v/>
      </c>
      <c r="AE49" s="202" t="str">
        <f>入力と①ｽｺｱ重ね印刷!P99</f>
        <v/>
      </c>
    </row>
    <row r="50" spans="1:31" ht="12.75" customHeight="1" x14ac:dyDescent="0.2">
      <c r="A50" s="166">
        <f ca="1">IF(試合情報とｻｲﾝ用①印刷!F29="","",(試合情報とｻｲﾝ用①印刷!F29))</f>
        <v>13</v>
      </c>
      <c r="B50" s="168" t="str">
        <f ca="1">IF(試合情報とｻｲﾝ用①印刷!H29=0,"",試合情報とｻｲﾝ用①印刷!H29)</f>
        <v/>
      </c>
      <c r="C50" s="514" t="str">
        <f ca="1">試合情報とｻｲﾝ用①印刷!G29</f>
        <v>和木 厚保</v>
      </c>
      <c r="D50" s="515"/>
      <c r="E50" s="515"/>
      <c r="F50" s="515"/>
      <c r="G50" s="515"/>
      <c r="H50" s="516"/>
      <c r="I50" s="259">
        <f ca="1">入力と①ｽｺｱ重ね印刷!Z22</f>
        <v>0</v>
      </c>
      <c r="J50" s="166">
        <f ca="1">入力と①ｽｺｱ重ね印刷!AA22</f>
        <v>0</v>
      </c>
      <c r="K50" s="167">
        <f ca="1">入力と①ｽｺｱ重ね印刷!AB22</f>
        <v>0</v>
      </c>
      <c r="L50" s="167">
        <f ca="1">入力と①ｽｺｱ重ね印刷!AC22</f>
        <v>0</v>
      </c>
      <c r="M50" s="168">
        <f ca="1">入力と①ｽｺｱ重ね印刷!AD22</f>
        <v>0</v>
      </c>
      <c r="O50" s="166" t="str">
        <f>入力と①ｽｺｱ重ね印刷!I49</f>
        <v/>
      </c>
      <c r="P50" s="167" t="str">
        <f>入力と①ｽｺｱ重ね印刷!J49</f>
        <v/>
      </c>
      <c r="Q50" s="167" t="str">
        <f>入力と①ｽｺｱ重ね印刷!K49</f>
        <v/>
      </c>
      <c r="R50" s="167" t="str">
        <f>入力と①ｽｺｱ重ね印刷!L49</f>
        <v/>
      </c>
      <c r="S50" s="167" t="str">
        <f>入力と①ｽｺｱ重ね印刷!M49</f>
        <v/>
      </c>
      <c r="T50" s="167" t="str">
        <f>入力と①ｽｺｱ重ね印刷!N49</f>
        <v/>
      </c>
      <c r="U50" s="167" t="str">
        <f>入力と①ｽｺｱ重ね印刷!O49</f>
        <v/>
      </c>
      <c r="V50" s="168" t="str">
        <f>入力と①ｽｺｱ重ね印刷!P49</f>
        <v/>
      </c>
      <c r="X50" s="166" t="str">
        <f>入力と①ｽｺｱ重ね印刷!I100</f>
        <v/>
      </c>
      <c r="Y50" s="167" t="str">
        <f>入力と①ｽｺｱ重ね印刷!J100</f>
        <v/>
      </c>
      <c r="Z50" s="167" t="str">
        <f>入力と①ｽｺｱ重ね印刷!K100</f>
        <v/>
      </c>
      <c r="AA50" s="167" t="str">
        <f>入力と①ｽｺｱ重ね印刷!L100</f>
        <v/>
      </c>
      <c r="AB50" s="167" t="str">
        <f>入力と①ｽｺｱ重ね印刷!M100</f>
        <v/>
      </c>
      <c r="AC50" s="167" t="str">
        <f>入力と①ｽｺｱ重ね印刷!N100</f>
        <v/>
      </c>
      <c r="AD50" s="167" t="str">
        <f>入力と①ｽｺｱ重ね印刷!O100</f>
        <v/>
      </c>
      <c r="AE50" s="168" t="str">
        <f>入力と①ｽｺｱ重ね印刷!P100</f>
        <v/>
      </c>
    </row>
    <row r="51" spans="1:31" ht="12.75" customHeight="1" x14ac:dyDescent="0.2">
      <c r="A51" s="200">
        <f ca="1">IF(試合情報とｻｲﾝ用①印刷!F30="","",(試合情報とｻｲﾝ用①印刷!F30))</f>
        <v>14</v>
      </c>
      <c r="B51" s="202" t="str">
        <f ca="1">IF(試合情報とｻｲﾝ用①印刷!H30=0,"",試合情報とｻｲﾝ用①印刷!H30)</f>
        <v/>
      </c>
      <c r="C51" s="520" t="str">
        <f ca="1">試合情報とｻｲﾝ用①印刷!G30</f>
        <v>戸田 生野屋</v>
      </c>
      <c r="D51" s="521"/>
      <c r="E51" s="521"/>
      <c r="F51" s="521"/>
      <c r="G51" s="521"/>
      <c r="H51" s="522"/>
      <c r="I51" s="260">
        <f ca="1">入力と①ｽｺｱ重ね印刷!Z23</f>
        <v>0</v>
      </c>
      <c r="J51" s="200">
        <f ca="1">入力と①ｽｺｱ重ね印刷!AA23</f>
        <v>0</v>
      </c>
      <c r="K51" s="201">
        <f ca="1">入力と①ｽｺｱ重ね印刷!AB23</f>
        <v>0</v>
      </c>
      <c r="L51" s="201">
        <f ca="1">入力と①ｽｺｱ重ね印刷!AC23</f>
        <v>0</v>
      </c>
      <c r="M51" s="202">
        <f ca="1">入力と①ｽｺｱ重ね印刷!AD23</f>
        <v>0</v>
      </c>
      <c r="O51" s="200" t="str">
        <f>入力と①ｽｺｱ重ね印刷!I50</f>
        <v/>
      </c>
      <c r="P51" s="201" t="str">
        <f>入力と①ｽｺｱ重ね印刷!J50</f>
        <v/>
      </c>
      <c r="Q51" s="201" t="str">
        <f>入力と①ｽｺｱ重ね印刷!K50</f>
        <v/>
      </c>
      <c r="R51" s="201" t="str">
        <f>入力と①ｽｺｱ重ね印刷!L50</f>
        <v/>
      </c>
      <c r="S51" s="201" t="str">
        <f>入力と①ｽｺｱ重ね印刷!M50</f>
        <v/>
      </c>
      <c r="T51" s="201" t="str">
        <f>入力と①ｽｺｱ重ね印刷!N50</f>
        <v/>
      </c>
      <c r="U51" s="201" t="str">
        <f>入力と①ｽｺｱ重ね印刷!O50</f>
        <v/>
      </c>
      <c r="V51" s="202" t="str">
        <f>入力と①ｽｺｱ重ね印刷!P50</f>
        <v/>
      </c>
      <c r="X51" s="200" t="str">
        <f>入力と①ｽｺｱ重ね印刷!I101</f>
        <v/>
      </c>
      <c r="Y51" s="201" t="str">
        <f>入力と①ｽｺｱ重ね印刷!J101</f>
        <v/>
      </c>
      <c r="Z51" s="201" t="str">
        <f>入力と①ｽｺｱ重ね印刷!K101</f>
        <v/>
      </c>
      <c r="AA51" s="201" t="str">
        <f>入力と①ｽｺｱ重ね印刷!L101</f>
        <v/>
      </c>
      <c r="AB51" s="201" t="str">
        <f>入力と①ｽｺｱ重ね印刷!M101</f>
        <v/>
      </c>
      <c r="AC51" s="201" t="str">
        <f>入力と①ｽｺｱ重ね印刷!N101</f>
        <v/>
      </c>
      <c r="AD51" s="201" t="str">
        <f>入力と①ｽｺｱ重ね印刷!O101</f>
        <v/>
      </c>
      <c r="AE51" s="202" t="str">
        <f>入力と①ｽｺｱ重ね印刷!P101</f>
        <v/>
      </c>
    </row>
    <row r="52" spans="1:31" ht="12.75" customHeight="1" x14ac:dyDescent="0.2">
      <c r="A52" s="166">
        <f ca="1">IF(試合情報とｻｲﾝ用①印刷!F31="","",(試合情報とｻｲﾝ用①印刷!F31))</f>
        <v>15</v>
      </c>
      <c r="B52" s="168" t="str">
        <f ca="1">IF(試合情報とｻｲﾝ用①印刷!H31=0,"",試合情報とｻｲﾝ用①印刷!H31)</f>
        <v/>
      </c>
      <c r="C52" s="514" t="str">
        <f ca="1">試合情報とｻｲﾝ用①印刷!G31</f>
        <v>目出 特牛</v>
      </c>
      <c r="D52" s="515"/>
      <c r="E52" s="515"/>
      <c r="F52" s="515"/>
      <c r="G52" s="515"/>
      <c r="H52" s="516"/>
      <c r="I52" s="259">
        <f ca="1">入力と①ｽｺｱ重ね印刷!Z24</f>
        <v>0</v>
      </c>
      <c r="J52" s="166">
        <f ca="1">入力と①ｽｺｱ重ね印刷!AA24</f>
        <v>0</v>
      </c>
      <c r="K52" s="167">
        <f ca="1">入力と①ｽｺｱ重ね印刷!AB24</f>
        <v>0</v>
      </c>
      <c r="L52" s="167">
        <f ca="1">入力と①ｽｺｱ重ね印刷!AC24</f>
        <v>0</v>
      </c>
      <c r="M52" s="168">
        <f ca="1">入力と①ｽｺｱ重ね印刷!AD24</f>
        <v>0</v>
      </c>
      <c r="O52" s="166" t="str">
        <f>入力と①ｽｺｱ重ね印刷!I51</f>
        <v/>
      </c>
      <c r="P52" s="167" t="str">
        <f>入力と①ｽｺｱ重ね印刷!J51</f>
        <v/>
      </c>
      <c r="Q52" s="167" t="str">
        <f>入力と①ｽｺｱ重ね印刷!K51</f>
        <v/>
      </c>
      <c r="R52" s="167" t="str">
        <f>入力と①ｽｺｱ重ね印刷!L51</f>
        <v/>
      </c>
      <c r="S52" s="167" t="str">
        <f>入力と①ｽｺｱ重ね印刷!M51</f>
        <v/>
      </c>
      <c r="T52" s="167" t="str">
        <f>入力と①ｽｺｱ重ね印刷!N51</f>
        <v/>
      </c>
      <c r="U52" s="167" t="str">
        <f>入力と①ｽｺｱ重ね印刷!O51</f>
        <v/>
      </c>
      <c r="V52" s="168" t="str">
        <f>入力と①ｽｺｱ重ね印刷!P51</f>
        <v/>
      </c>
      <c r="X52" s="166" t="str">
        <f>入力と①ｽｺｱ重ね印刷!I102</f>
        <v/>
      </c>
      <c r="Y52" s="167" t="str">
        <f>入力と①ｽｺｱ重ね印刷!J102</f>
        <v/>
      </c>
      <c r="Z52" s="167" t="str">
        <f>入力と①ｽｺｱ重ね印刷!K102</f>
        <v/>
      </c>
      <c r="AA52" s="167" t="str">
        <f>入力と①ｽｺｱ重ね印刷!L102</f>
        <v/>
      </c>
      <c r="AB52" s="167" t="str">
        <f>入力と①ｽｺｱ重ね印刷!M102</f>
        <v/>
      </c>
      <c r="AC52" s="167" t="str">
        <f>入力と①ｽｺｱ重ね印刷!N102</f>
        <v/>
      </c>
      <c r="AD52" s="167" t="str">
        <f>入力と①ｽｺｱ重ね印刷!O102</f>
        <v/>
      </c>
      <c r="AE52" s="168" t="str">
        <f>入力と①ｽｺｱ重ね印刷!P102</f>
        <v/>
      </c>
    </row>
    <row r="53" spans="1:31" ht="12.75" customHeight="1" x14ac:dyDescent="0.2">
      <c r="A53" s="207">
        <f ca="1">IF(試合情報とｻｲﾝ用①印刷!F32="","",(試合情報とｻｲﾝ用①印刷!F32))</f>
        <v>16</v>
      </c>
      <c r="B53" s="208" t="str">
        <f ca="1">IF(試合情報とｻｲﾝ用①印刷!H32=0,"",試合情報とｻｲﾝ用①印刷!H32)</f>
        <v/>
      </c>
      <c r="C53" s="511" t="str">
        <f ca="1">試合情報とｻｲﾝ用①印刷!G32</f>
        <v>幡生 厚東</v>
      </c>
      <c r="D53" s="512"/>
      <c r="E53" s="512"/>
      <c r="F53" s="512"/>
      <c r="G53" s="512"/>
      <c r="H53" s="513"/>
      <c r="I53" s="263">
        <f ca="1">入力と①ｽｺｱ重ね印刷!Z25</f>
        <v>0</v>
      </c>
      <c r="J53" s="207">
        <f ca="1">入力と①ｽｺｱ重ね印刷!AA25</f>
        <v>0</v>
      </c>
      <c r="K53" s="209">
        <f ca="1">入力と①ｽｺｱ重ね印刷!AB25</f>
        <v>0</v>
      </c>
      <c r="L53" s="209">
        <f ca="1">入力と①ｽｺｱ重ね印刷!AC25</f>
        <v>0</v>
      </c>
      <c r="M53" s="208">
        <f ca="1">入力と①ｽｺｱ重ね印刷!AD25</f>
        <v>0</v>
      </c>
      <c r="O53" s="200" t="str">
        <f>入力と①ｽｺｱ重ね印刷!I52</f>
        <v/>
      </c>
      <c r="P53" s="201" t="str">
        <f>入力と①ｽｺｱ重ね印刷!J52</f>
        <v/>
      </c>
      <c r="Q53" s="201" t="str">
        <f>入力と①ｽｺｱ重ね印刷!K52</f>
        <v/>
      </c>
      <c r="R53" s="201" t="str">
        <f>入力と①ｽｺｱ重ね印刷!L52</f>
        <v/>
      </c>
      <c r="S53" s="201" t="str">
        <f>入力と①ｽｺｱ重ね印刷!M52</f>
        <v/>
      </c>
      <c r="T53" s="201" t="str">
        <f>入力と①ｽｺｱ重ね印刷!N52</f>
        <v/>
      </c>
      <c r="U53" s="201" t="str">
        <f>入力と①ｽｺｱ重ね印刷!O52</f>
        <v/>
      </c>
      <c r="V53" s="202" t="str">
        <f>入力と①ｽｺｱ重ね印刷!P52</f>
        <v/>
      </c>
      <c r="X53" s="200" t="str">
        <f>入力と①ｽｺｱ重ね印刷!I103</f>
        <v/>
      </c>
      <c r="Y53" s="201" t="str">
        <f>入力と①ｽｺｱ重ね印刷!J103</f>
        <v/>
      </c>
      <c r="Z53" s="201" t="str">
        <f>入力と①ｽｺｱ重ね印刷!K103</f>
        <v/>
      </c>
      <c r="AA53" s="201" t="str">
        <f>入力と①ｽｺｱ重ね印刷!L103</f>
        <v/>
      </c>
      <c r="AB53" s="201" t="str">
        <f>入力と①ｽｺｱ重ね印刷!M103</f>
        <v/>
      </c>
      <c r="AC53" s="201" t="str">
        <f>入力と①ｽｺｱ重ね印刷!N103</f>
        <v/>
      </c>
      <c r="AD53" s="201" t="str">
        <f>入力と①ｽｺｱ重ね印刷!O103</f>
        <v/>
      </c>
      <c r="AE53" s="202" t="str">
        <f>入力と①ｽｺｱ重ね印刷!P103</f>
        <v/>
      </c>
    </row>
    <row r="54" spans="1:31" ht="12.75" customHeight="1" x14ac:dyDescent="0.2">
      <c r="A54" s="517" t="str">
        <f ca="1">IF(試合情報とｻｲﾝ用①印刷!F34=101,"監督A",(試合情報とｻｲﾝ用①印刷!F34))</f>
        <v>監督A</v>
      </c>
      <c r="B54" s="519"/>
      <c r="C54" s="517" t="str">
        <f ca="1">IF(試合情報とｻｲﾝ用①印刷!G34="","",(試合情報とｻｲﾝ用①印刷!G34))</f>
        <v>飯井 三見</v>
      </c>
      <c r="D54" s="518"/>
      <c r="E54" s="518"/>
      <c r="F54" s="518"/>
      <c r="G54" s="518"/>
      <c r="H54" s="518"/>
      <c r="I54" s="519"/>
      <c r="J54" s="172">
        <f>入力と①ｽｺｱ重ね印刷!AA26</f>
        <v>0</v>
      </c>
      <c r="K54" s="172">
        <f>入力と①ｽｺｱ重ね印刷!AB26</f>
        <v>0</v>
      </c>
      <c r="L54" s="172">
        <f>入力と①ｽｺｱ重ね印刷!AC26</f>
        <v>0</v>
      </c>
      <c r="M54" s="170">
        <f>入力と①ｽｺｱ重ね印刷!AD26</f>
        <v>0</v>
      </c>
      <c r="O54" s="166" t="str">
        <f>入力と①ｽｺｱ重ね印刷!I53</f>
        <v/>
      </c>
      <c r="P54" s="167" t="str">
        <f>入力と①ｽｺｱ重ね印刷!J53</f>
        <v/>
      </c>
      <c r="Q54" s="167" t="str">
        <f>入力と①ｽｺｱ重ね印刷!K53</f>
        <v/>
      </c>
      <c r="R54" s="167" t="str">
        <f>入力と①ｽｺｱ重ね印刷!L53</f>
        <v/>
      </c>
      <c r="S54" s="167" t="str">
        <f>入力と①ｽｺｱ重ね印刷!M53</f>
        <v/>
      </c>
      <c r="T54" s="167" t="str">
        <f>入力と①ｽｺｱ重ね印刷!N53</f>
        <v/>
      </c>
      <c r="U54" s="167" t="str">
        <f>入力と①ｽｺｱ重ね印刷!O53</f>
        <v/>
      </c>
      <c r="V54" s="168" t="str">
        <f>入力と①ｽｺｱ重ね印刷!P53</f>
        <v/>
      </c>
      <c r="X54" s="173" t="str">
        <f>入力と①ｽｺｱ重ね印刷!I104</f>
        <v/>
      </c>
      <c r="Y54" s="174" t="str">
        <f>入力と①ｽｺｱ重ね印刷!J104</f>
        <v/>
      </c>
      <c r="Z54" s="174" t="str">
        <f>入力と①ｽｺｱ重ね印刷!K104</f>
        <v/>
      </c>
      <c r="AA54" s="174" t="str">
        <f>入力と①ｽｺｱ重ね印刷!L104</f>
        <v/>
      </c>
      <c r="AB54" s="174" t="str">
        <f>入力と①ｽｺｱ重ね印刷!M104</f>
        <v/>
      </c>
      <c r="AC54" s="174" t="str">
        <f>入力と①ｽｺｱ重ね印刷!N104</f>
        <v/>
      </c>
      <c r="AD54" s="174" t="str">
        <f>入力と①ｽｺｱ重ね印刷!O104</f>
        <v/>
      </c>
      <c r="AE54" s="175" t="str">
        <f>入力と①ｽｺｱ重ね印刷!P104</f>
        <v/>
      </c>
    </row>
    <row r="55" spans="1:31" ht="12.75" customHeight="1" x14ac:dyDescent="0.2">
      <c r="A55" s="520" t="str">
        <f ca="1">IF(試合情報とｻｲﾝ用①印刷!F35=102,"役員B",(試合情報とｻｲﾝ用①印刷!F35))</f>
        <v>役員B</v>
      </c>
      <c r="B55" s="522"/>
      <c r="C55" s="520" t="str">
        <f ca="1">IF(試合情報とｻｲﾝ用①印刷!G35=0,"",(試合情報とｻｲﾝ用①印刷!G35))</f>
        <v>玉江 越ケ浜</v>
      </c>
      <c r="D55" s="521"/>
      <c r="E55" s="521"/>
      <c r="F55" s="521"/>
      <c r="G55" s="521"/>
      <c r="H55" s="521"/>
      <c r="I55" s="522"/>
      <c r="J55" s="201">
        <f>入力と①ｽｺｱ重ね印刷!AA27</f>
        <v>0</v>
      </c>
      <c r="K55" s="201">
        <f>入力と①ｽｺｱ重ね印刷!AB27</f>
        <v>0</v>
      </c>
      <c r="L55" s="201">
        <f>入力と①ｽｺｱ重ね印刷!AC27</f>
        <v>0</v>
      </c>
      <c r="M55" s="202">
        <f>入力と①ｽｺｱ重ね印刷!AD27</f>
        <v>0</v>
      </c>
      <c r="O55" s="200" t="str">
        <f>入力と①ｽｺｱ重ね印刷!I54</f>
        <v/>
      </c>
      <c r="P55" s="201" t="str">
        <f>入力と①ｽｺｱ重ね印刷!J54</f>
        <v/>
      </c>
      <c r="Q55" s="201" t="str">
        <f>入力と①ｽｺｱ重ね印刷!K54</f>
        <v/>
      </c>
      <c r="R55" s="201" t="str">
        <f>入力と①ｽｺｱ重ね印刷!L54</f>
        <v/>
      </c>
      <c r="S55" s="201" t="str">
        <f>入力と①ｽｺｱ重ね印刷!M54</f>
        <v/>
      </c>
      <c r="T55" s="201" t="str">
        <f>入力と①ｽｺｱ重ね印刷!N54</f>
        <v/>
      </c>
      <c r="U55" s="201" t="str">
        <f>入力と①ｽｺｱ重ね印刷!O54</f>
        <v/>
      </c>
      <c r="V55" s="202" t="str">
        <f>入力と①ｽｺｱ重ね印刷!P54</f>
        <v/>
      </c>
      <c r="X55" s="108" t="s">
        <v>101</v>
      </c>
      <c r="Y55" s="109"/>
      <c r="Z55" s="109"/>
      <c r="AA55" s="109"/>
      <c r="AB55" s="109"/>
      <c r="AC55" s="109"/>
      <c r="AD55" s="109"/>
      <c r="AE55" s="110"/>
    </row>
    <row r="56" spans="1:31" ht="12.75" customHeight="1" x14ac:dyDescent="0.2">
      <c r="A56" s="514" t="str">
        <f ca="1">IF(試合情報とｻｲﾝ用①印刷!F36=103,"役員C",(試合情報とｻｲﾝ用①印刷!F36))</f>
        <v>役員C</v>
      </c>
      <c r="B56" s="516"/>
      <c r="C56" s="514" t="str">
        <f ca="1">IF(試合情報とｻｲﾝ用①印刷!G36=0,"",(試合情報とｻｲﾝ用①印刷!G36))</f>
        <v>奈古 木与</v>
      </c>
      <c r="D56" s="515"/>
      <c r="E56" s="515"/>
      <c r="F56" s="515"/>
      <c r="G56" s="515"/>
      <c r="H56" s="515"/>
      <c r="I56" s="516"/>
      <c r="J56" s="167">
        <f>入力と①ｽｺｱ重ね印刷!AA28</f>
        <v>0</v>
      </c>
      <c r="K56" s="167">
        <f>入力と①ｽｺｱ重ね印刷!AB28</f>
        <v>0</v>
      </c>
      <c r="L56" s="167">
        <f>入力と①ｽｺｱ重ね印刷!AC28</f>
        <v>0</v>
      </c>
      <c r="M56" s="168">
        <f>入力と①ｽｺｱ重ね印刷!AD28</f>
        <v>0</v>
      </c>
      <c r="O56" s="166" t="str">
        <f>入力と①ｽｺｱ重ね印刷!I55</f>
        <v/>
      </c>
      <c r="P56" s="167" t="str">
        <f>入力と①ｽｺｱ重ね印刷!J55</f>
        <v/>
      </c>
      <c r="Q56" s="167" t="str">
        <f>入力と①ｽｺｱ重ね印刷!K55</f>
        <v/>
      </c>
      <c r="R56" s="167" t="str">
        <f>入力と①ｽｺｱ重ね印刷!L55</f>
        <v/>
      </c>
      <c r="S56" s="167" t="str">
        <f>入力と①ｽｺｱ重ね印刷!M55</f>
        <v/>
      </c>
      <c r="T56" s="167" t="str">
        <f>入力と①ｽｺｱ重ね印刷!N55</f>
        <v/>
      </c>
      <c r="U56" s="167" t="str">
        <f>入力と①ｽｺｱ重ね印刷!O55</f>
        <v/>
      </c>
      <c r="V56" s="168" t="str">
        <f>入力と①ｽｺｱ重ね印刷!P55</f>
        <v/>
      </c>
      <c r="X56" s="531">
        <f>入力と①ｽｺｱ重ね印刷!B160</f>
        <v>0</v>
      </c>
      <c r="Y56" s="532"/>
      <c r="Z56" s="532"/>
      <c r="AA56" s="532"/>
      <c r="AB56" s="532"/>
      <c r="AC56" s="532"/>
      <c r="AD56" s="532"/>
      <c r="AE56" s="533"/>
    </row>
    <row r="57" spans="1:31" ht="12.75" customHeight="1" x14ac:dyDescent="0.2">
      <c r="A57" s="511" t="str">
        <f ca="1">IF(試合情報とｻｲﾝ用①印刷!F37=104,"役員D",(試合情報とｻｲﾝ用①印刷!F37))</f>
        <v>役員D</v>
      </c>
      <c r="B57" s="513"/>
      <c r="C57" s="511" t="str">
        <f ca="1">IF(試合情報とｻｲﾝ用①印刷!G37=0,"",(試合情報とｻｲﾝ用①印刷!G37))</f>
        <v>須佐 江崎</v>
      </c>
      <c r="D57" s="512"/>
      <c r="E57" s="512"/>
      <c r="F57" s="512"/>
      <c r="G57" s="512"/>
      <c r="H57" s="512"/>
      <c r="I57" s="513"/>
      <c r="J57" s="209">
        <f>入力と①ｽｺｱ重ね印刷!AA29</f>
        <v>0</v>
      </c>
      <c r="K57" s="209">
        <f>入力と①ｽｺｱ重ね印刷!AB29</f>
        <v>0</v>
      </c>
      <c r="L57" s="209">
        <f>入力と①ｽｺｱ重ね印刷!AC29</f>
        <v>0</v>
      </c>
      <c r="M57" s="208">
        <f>入力と①ｽｺｱ重ね印刷!AD29</f>
        <v>0</v>
      </c>
      <c r="O57" s="200" t="str">
        <f>入力と①ｽｺｱ重ね印刷!I56</f>
        <v/>
      </c>
      <c r="P57" s="201" t="str">
        <f>入力と①ｽｺｱ重ね印刷!J56</f>
        <v/>
      </c>
      <c r="Q57" s="201" t="str">
        <f>入力と①ｽｺｱ重ね印刷!K56</f>
        <v/>
      </c>
      <c r="R57" s="201" t="str">
        <f>入力と①ｽｺｱ重ね印刷!L56</f>
        <v/>
      </c>
      <c r="S57" s="201" t="str">
        <f>入力と①ｽｺｱ重ね印刷!M56</f>
        <v/>
      </c>
      <c r="T57" s="201" t="str">
        <f>入力と①ｽｺｱ重ね印刷!N56</f>
        <v/>
      </c>
      <c r="U57" s="201" t="str">
        <f>入力と①ｽｺｱ重ね印刷!O56</f>
        <v/>
      </c>
      <c r="V57" s="202" t="str">
        <f>入力と①ｽｺｱ重ね印刷!P56</f>
        <v/>
      </c>
      <c r="X57" s="531"/>
      <c r="Y57" s="532"/>
      <c r="Z57" s="532"/>
      <c r="AA57" s="532"/>
      <c r="AB57" s="532"/>
      <c r="AC57" s="532"/>
      <c r="AD57" s="532"/>
      <c r="AE57" s="533"/>
    </row>
    <row r="58" spans="1:31" ht="12.75" customHeight="1" x14ac:dyDescent="0.2">
      <c r="A58" s="65"/>
      <c r="B58" s="65"/>
      <c r="C58" s="50"/>
      <c r="D58" s="50"/>
      <c r="E58" s="50"/>
      <c r="F58" s="50"/>
      <c r="G58" s="50"/>
      <c r="I58" s="50"/>
      <c r="J58" s="50"/>
      <c r="K58" s="50"/>
      <c r="L58" s="50"/>
      <c r="M58" s="50"/>
      <c r="O58" s="166" t="str">
        <f>入力と①ｽｺｱ重ね印刷!I57</f>
        <v/>
      </c>
      <c r="P58" s="167" t="str">
        <f>入力と①ｽｺｱ重ね印刷!J57</f>
        <v/>
      </c>
      <c r="Q58" s="167" t="str">
        <f>入力と①ｽｺｱ重ね印刷!K57</f>
        <v/>
      </c>
      <c r="R58" s="167" t="str">
        <f>入力と①ｽｺｱ重ね印刷!L57</f>
        <v/>
      </c>
      <c r="S58" s="167" t="str">
        <f>入力と①ｽｺｱ重ね印刷!M57</f>
        <v/>
      </c>
      <c r="T58" s="167" t="str">
        <f>入力と①ｽｺｱ重ね印刷!N57</f>
        <v/>
      </c>
      <c r="U58" s="167" t="str">
        <f>入力と①ｽｺｱ重ね印刷!O57</f>
        <v/>
      </c>
      <c r="V58" s="168" t="str">
        <f>入力と①ｽｺｱ重ね印刷!P57</f>
        <v/>
      </c>
      <c r="X58" s="531"/>
      <c r="Y58" s="532"/>
      <c r="Z58" s="532"/>
      <c r="AA58" s="532"/>
      <c r="AB58" s="532"/>
      <c r="AC58" s="532"/>
      <c r="AD58" s="532"/>
      <c r="AE58" s="533"/>
    </row>
    <row r="59" spans="1:31" ht="12.75" customHeight="1" x14ac:dyDescent="0.2">
      <c r="A59" s="524" t="s">
        <v>120</v>
      </c>
      <c r="B59" s="524"/>
      <c r="C59" s="529" t="str">
        <f>試合情報とｻｲﾝ用①印刷!E8</f>
        <v>南 中川</v>
      </c>
      <c r="D59" s="529"/>
      <c r="E59" s="529"/>
      <c r="F59" s="529"/>
      <c r="G59" s="529"/>
      <c r="H59" s="271"/>
      <c r="I59" s="529" t="str">
        <f>試合情報とｻｲﾝ用①印刷!E9</f>
        <v>南 岩国</v>
      </c>
      <c r="J59" s="529"/>
      <c r="K59" s="529"/>
      <c r="L59" s="529"/>
      <c r="M59" s="529"/>
      <c r="O59" s="200" t="str">
        <f>入力と①ｽｺｱ重ね印刷!I58</f>
        <v/>
      </c>
      <c r="P59" s="201" t="str">
        <f>入力と①ｽｺｱ重ね印刷!J58</f>
        <v/>
      </c>
      <c r="Q59" s="201" t="str">
        <f>入力と①ｽｺｱ重ね印刷!K58</f>
        <v/>
      </c>
      <c r="R59" s="201" t="str">
        <f>入力と①ｽｺｱ重ね印刷!L58</f>
        <v/>
      </c>
      <c r="S59" s="201" t="str">
        <f>入力と①ｽｺｱ重ね印刷!M58</f>
        <v/>
      </c>
      <c r="T59" s="201" t="str">
        <f>入力と①ｽｺｱ重ね印刷!N58</f>
        <v/>
      </c>
      <c r="U59" s="201" t="str">
        <f>入力と①ｽｺｱ重ね印刷!O58</f>
        <v/>
      </c>
      <c r="V59" s="202" t="str">
        <f>入力と①ｽｺｱ重ね印刷!P58</f>
        <v/>
      </c>
      <c r="X59" s="531">
        <f>入力と①ｽｺｱ重ね印刷!B161</f>
        <v>0</v>
      </c>
      <c r="Y59" s="532"/>
      <c r="Z59" s="532"/>
      <c r="AA59" s="532"/>
      <c r="AB59" s="532"/>
      <c r="AC59" s="532"/>
      <c r="AD59" s="532"/>
      <c r="AE59" s="533"/>
    </row>
    <row r="60" spans="1:31" ht="12.75" customHeight="1" x14ac:dyDescent="0.2">
      <c r="A60" s="545" t="s">
        <v>46</v>
      </c>
      <c r="B60" s="545"/>
      <c r="C60" s="530" t="str">
        <f>試合情報とｻｲﾝ用①印刷!E10</f>
        <v>東 新川</v>
      </c>
      <c r="D60" s="530"/>
      <c r="E60" s="530"/>
      <c r="F60" s="530"/>
      <c r="G60" s="530"/>
      <c r="H60" s="51"/>
      <c r="I60" s="530" t="str">
        <f>試合情報とｻｲﾝ用①印刷!E11</f>
        <v>東 萩</v>
      </c>
      <c r="J60" s="530"/>
      <c r="K60" s="530"/>
      <c r="L60" s="530"/>
      <c r="M60" s="530"/>
      <c r="O60" s="166" t="str">
        <f>入力と①ｽｺｱ重ね印刷!I59</f>
        <v/>
      </c>
      <c r="P60" s="167" t="str">
        <f>入力と①ｽｺｱ重ね印刷!J59</f>
        <v/>
      </c>
      <c r="Q60" s="167" t="str">
        <f>入力と①ｽｺｱ重ね印刷!K59</f>
        <v/>
      </c>
      <c r="R60" s="167" t="str">
        <f>入力と①ｽｺｱ重ね印刷!L59</f>
        <v/>
      </c>
      <c r="S60" s="167" t="str">
        <f>入力と①ｽｺｱ重ね印刷!M59</f>
        <v/>
      </c>
      <c r="T60" s="167" t="str">
        <f>入力と①ｽｺｱ重ね印刷!N59</f>
        <v/>
      </c>
      <c r="U60" s="167" t="str">
        <f>入力と①ｽｺｱ重ね印刷!O59</f>
        <v/>
      </c>
      <c r="V60" s="168" t="str">
        <f>入力と①ｽｺｱ重ね印刷!P59</f>
        <v/>
      </c>
      <c r="X60" s="531"/>
      <c r="Y60" s="532"/>
      <c r="Z60" s="532"/>
      <c r="AA60" s="532"/>
      <c r="AB60" s="532"/>
      <c r="AC60" s="532"/>
      <c r="AD60" s="532"/>
      <c r="AE60" s="533"/>
    </row>
    <row r="61" spans="1:31" ht="12.75" customHeight="1" x14ac:dyDescent="0.2">
      <c r="A61" s="544" t="str">
        <f>IF(試合情報とｻｲﾝ用①印刷!D12="","",試合情報とｻｲﾝ用①印刷!D12)</f>
        <v>ＭＯ</v>
      </c>
      <c r="B61" s="544"/>
      <c r="C61" s="529" t="str">
        <f>試合情報とｻｲﾝ用①印刷!E12</f>
        <v>西 岩国</v>
      </c>
      <c r="D61" s="529"/>
      <c r="E61" s="529"/>
      <c r="F61" s="529"/>
      <c r="G61" s="529"/>
      <c r="H61" s="272"/>
      <c r="I61" s="529">
        <f>試合情報とｻｲﾝ用①印刷!E13</f>
        <v>0</v>
      </c>
      <c r="J61" s="529"/>
      <c r="K61" s="529"/>
      <c r="L61" s="529"/>
      <c r="M61" s="529"/>
      <c r="O61" s="207" t="str">
        <f>入力と①ｽｺｱ重ね印刷!I60</f>
        <v/>
      </c>
      <c r="P61" s="209" t="str">
        <f>入力と①ｽｺｱ重ね印刷!J60</f>
        <v/>
      </c>
      <c r="Q61" s="209" t="str">
        <f>入力と①ｽｺｱ重ね印刷!K60</f>
        <v/>
      </c>
      <c r="R61" s="209" t="str">
        <f>入力と①ｽｺｱ重ね印刷!L60</f>
        <v/>
      </c>
      <c r="S61" s="209" t="str">
        <f>入力と①ｽｺｱ重ね印刷!M60</f>
        <v/>
      </c>
      <c r="T61" s="209" t="str">
        <f>入力と①ｽｺｱ重ね印刷!N60</f>
        <v/>
      </c>
      <c r="U61" s="209" t="str">
        <f>入力と①ｽｺｱ重ね印刷!O60</f>
        <v/>
      </c>
      <c r="V61" s="208" t="str">
        <f>入力と①ｽｺｱ重ね印刷!P60</f>
        <v/>
      </c>
      <c r="X61" s="534"/>
      <c r="Y61" s="535"/>
      <c r="Z61" s="535"/>
      <c r="AA61" s="535"/>
      <c r="AB61" s="535"/>
      <c r="AC61" s="535"/>
      <c r="AD61" s="535"/>
      <c r="AE61" s="536"/>
    </row>
    <row r="62" spans="1:31" ht="7.5" customHeight="1" x14ac:dyDescent="0.2">
      <c r="A62" s="65"/>
      <c r="B62" s="65"/>
      <c r="C62" s="50"/>
      <c r="D62" s="50"/>
      <c r="E62" s="50"/>
      <c r="F62" s="50"/>
      <c r="G62" s="50"/>
      <c r="I62" s="50"/>
      <c r="J62" s="50"/>
      <c r="K62" s="50"/>
      <c r="L62" s="50"/>
      <c r="M62" s="50"/>
      <c r="O62" s="50"/>
      <c r="P62" s="50"/>
      <c r="Q62" s="50"/>
      <c r="R62" s="50"/>
      <c r="S62" s="50"/>
      <c r="T62" s="50"/>
      <c r="U62" s="50"/>
      <c r="V62" s="50"/>
    </row>
    <row r="63" spans="1:31" ht="3.75" customHeight="1" x14ac:dyDescent="0.2">
      <c r="A63" s="48"/>
      <c r="B63" s="48"/>
      <c r="C63" s="48"/>
      <c r="D63" s="48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48"/>
      <c r="U63" s="48"/>
      <c r="V63" s="48"/>
      <c r="W63" s="48"/>
      <c r="X63" s="48"/>
      <c r="Y63" s="48"/>
      <c r="Z63" s="48"/>
      <c r="AA63" s="48"/>
      <c r="AB63" s="48"/>
      <c r="AC63" s="48"/>
      <c r="AD63" s="48"/>
      <c r="AE63" s="48"/>
    </row>
    <row r="64" spans="1:31" ht="15" customHeight="1" x14ac:dyDescent="0.2">
      <c r="X64" s="526" t="s">
        <v>142</v>
      </c>
      <c r="Y64" s="526"/>
      <c r="Z64" s="526"/>
      <c r="AA64" s="526"/>
      <c r="AB64" s="526"/>
      <c r="AC64" s="526"/>
      <c r="AD64" s="526"/>
      <c r="AE64" s="526"/>
    </row>
    <row r="65" spans="5:9" ht="13.5" customHeight="1" x14ac:dyDescent="0.2"/>
    <row r="66" spans="5:9" ht="13.5" customHeight="1" x14ac:dyDescent="0.2">
      <c r="E66" s="66"/>
      <c r="I66" s="67"/>
    </row>
    <row r="67" spans="5:9" ht="13.5" customHeight="1" x14ac:dyDescent="0.2"/>
    <row r="68" spans="5:9" ht="13.5" customHeight="1" x14ac:dyDescent="0.2"/>
    <row r="69" spans="5:9" ht="13.5" customHeight="1" x14ac:dyDescent="0.2"/>
    <row r="70" spans="5:9" ht="13.5" customHeight="1" x14ac:dyDescent="0.2"/>
    <row r="71" spans="5:9" ht="13.5" customHeight="1" x14ac:dyDescent="0.2"/>
    <row r="72" spans="5:9" ht="13.5" customHeight="1" x14ac:dyDescent="0.2"/>
  </sheetData>
  <sheetProtection algorithmName="SHA-512" hashValue="9dmafeNgjctUv4IIuIczYckiLfn3sg4a0p6AXvc2ILTp9GXpa3K7D5orhw9JSOKopIjNI0Jr81NqSdas/OoTrg==" saltValue="4KUABxQlKkAp8R3G9KJM2Q==" spinCount="100000" sheet="1" objects="1" scenarios="1" selectLockedCells="1"/>
  <mergeCells count="99">
    <mergeCell ref="G4:H4"/>
    <mergeCell ref="D4:E4"/>
    <mergeCell ref="A4:C4"/>
    <mergeCell ref="W1:X1"/>
    <mergeCell ref="L9:M9"/>
    <mergeCell ref="R4:AE4"/>
    <mergeCell ref="D5:AE5"/>
    <mergeCell ref="J4:K4"/>
    <mergeCell ref="L7:M7"/>
    <mergeCell ref="N7:S7"/>
    <mergeCell ref="V7:X7"/>
    <mergeCell ref="Y7:AE7"/>
    <mergeCell ref="L8:M8"/>
    <mergeCell ref="O9:Q9"/>
    <mergeCell ref="R9:S9"/>
    <mergeCell ref="T9:V9"/>
    <mergeCell ref="Y1:AE1"/>
    <mergeCell ref="I11:J11"/>
    <mergeCell ref="J12:L12"/>
    <mergeCell ref="I13:J13"/>
    <mergeCell ref="L11:M11"/>
    <mergeCell ref="L10:M10"/>
    <mergeCell ref="I7:J7"/>
    <mergeCell ref="I8:J8"/>
    <mergeCell ref="I9:J9"/>
    <mergeCell ref="N1:U1"/>
    <mergeCell ref="P4:Q4"/>
    <mergeCell ref="R10:S10"/>
    <mergeCell ref="X9:Z9"/>
    <mergeCell ref="AA9:AB9"/>
    <mergeCell ref="AC9:AE9"/>
    <mergeCell ref="AA10:AB10"/>
    <mergeCell ref="A5:C5"/>
    <mergeCell ref="A10:G10"/>
    <mergeCell ref="B7:H7"/>
    <mergeCell ref="I10:J10"/>
    <mergeCell ref="A61:B61"/>
    <mergeCell ref="A60:B60"/>
    <mergeCell ref="A59:B59"/>
    <mergeCell ref="A35:B35"/>
    <mergeCell ref="A34:B34"/>
    <mergeCell ref="A33:B33"/>
    <mergeCell ref="A32:B32"/>
    <mergeCell ref="A57:B57"/>
    <mergeCell ref="A56:B56"/>
    <mergeCell ref="A55:B55"/>
    <mergeCell ref="A54:B54"/>
    <mergeCell ref="C21:H21"/>
    <mergeCell ref="X64:AE64"/>
    <mergeCell ref="L13:M13"/>
    <mergeCell ref="C61:G61"/>
    <mergeCell ref="I61:M61"/>
    <mergeCell ref="I60:M60"/>
    <mergeCell ref="I59:M59"/>
    <mergeCell ref="C60:G60"/>
    <mergeCell ref="C59:G59"/>
    <mergeCell ref="C15:H15"/>
    <mergeCell ref="C16:H16"/>
    <mergeCell ref="X59:AE61"/>
    <mergeCell ref="X56:AE58"/>
    <mergeCell ref="C17:H17"/>
    <mergeCell ref="C18:H18"/>
    <mergeCell ref="C19:H19"/>
    <mergeCell ref="C20:H20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C37:H37"/>
    <mergeCell ref="C35:I35"/>
    <mergeCell ref="C34:I34"/>
    <mergeCell ref="C33:I33"/>
    <mergeCell ref="C32:I32"/>
    <mergeCell ref="C38:H38"/>
    <mergeCell ref="C39:H39"/>
    <mergeCell ref="C40:H40"/>
    <mergeCell ref="C41:H41"/>
    <mergeCell ref="C42:H42"/>
    <mergeCell ref="C43:H43"/>
    <mergeCell ref="C44:H44"/>
    <mergeCell ref="C45:H45"/>
    <mergeCell ref="C46:H46"/>
    <mergeCell ref="C47:H47"/>
    <mergeCell ref="C48:H48"/>
    <mergeCell ref="C49:H49"/>
    <mergeCell ref="C50:H50"/>
    <mergeCell ref="C51:H51"/>
    <mergeCell ref="C52:H52"/>
    <mergeCell ref="C53:H53"/>
    <mergeCell ref="C57:I57"/>
    <mergeCell ref="C56:I56"/>
    <mergeCell ref="C54:I54"/>
    <mergeCell ref="C55:I55"/>
  </mergeCells>
  <phoneticPr fontId="1"/>
  <dataValidations disablePrompts="1" count="1">
    <dataValidation type="list" allowBlank="1" showInputMessage="1" showErrorMessage="1" sqref="R2 L2:L3" xr:uid="{00000000-0002-0000-0300-000000000000}">
      <formula1>",○"</formula1>
    </dataValidation>
  </dataValidations>
  <printOptions verticalCentered="1"/>
  <pageMargins left="0.70866141732283472" right="0.47244094488188981" top="0.47244094488188981" bottom="0.19685039370078741" header="0.11811023622047245" footer="0.47244094488188981"/>
  <pageSetup paperSize="9" orientation="portrait" horizontalDpi="4294967293" verticalDpi="4294967293" r:id="rId1"/>
  <drawing r:id="rId2"/>
  <legacyDrawing r:id="rId3"/>
  <oleObjects>
    <mc:AlternateContent xmlns:mc="http://schemas.openxmlformats.org/markup-compatibility/2006">
      <mc:Choice Requires="x14">
        <oleObject progId="Paint.Picture" shapeId="2049" r:id="rId4">
          <objectPr defaultSize="0" autoPict="0" r:id="rId5">
            <anchor moveWithCells="1">
              <from>
                <xdr:col>0</xdr:col>
                <xdr:colOff>31750</xdr:colOff>
                <xdr:row>0</xdr:row>
                <xdr:rowOff>12700</xdr:rowOff>
              </from>
              <to>
                <xdr:col>2</xdr:col>
                <xdr:colOff>127000</xdr:colOff>
                <xdr:row>2</xdr:row>
                <xdr:rowOff>38100</xdr:rowOff>
              </to>
            </anchor>
          </objectPr>
        </oleObject>
      </mc:Choice>
      <mc:Fallback>
        <oleObject progId="Paint.Picture" shapeId="2049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66"/>
  </sheetPr>
  <dimension ref="A1:AE72"/>
  <sheetViews>
    <sheetView topLeftCell="A4" workbookViewId="0">
      <selection activeCell="C12" sqref="C12"/>
    </sheetView>
  </sheetViews>
  <sheetFormatPr defaultColWidth="3" defaultRowHeight="15.75" customHeight="1" x14ac:dyDescent="0.2"/>
  <cols>
    <col min="1" max="1" width="3.08984375" style="45" customWidth="1"/>
    <col min="2" max="2" width="1.90625" style="45" customWidth="1"/>
    <col min="3" max="3" width="2.6328125" style="45" customWidth="1"/>
    <col min="4" max="6" width="3.08984375" style="45" customWidth="1"/>
    <col min="7" max="7" width="1.90625" style="45" customWidth="1"/>
    <col min="8" max="8" width="3.08984375" style="45" customWidth="1"/>
    <col min="9" max="13" width="3" style="45" customWidth="1"/>
    <col min="14" max="14" width="1.90625" style="45" customWidth="1"/>
    <col min="15" max="22" width="3.08984375" style="45" customWidth="1"/>
    <col min="23" max="23" width="1.90625" style="45" customWidth="1"/>
    <col min="24" max="31" width="3.08984375" style="45" customWidth="1"/>
    <col min="32" max="32" width="1.36328125" style="45" customWidth="1"/>
    <col min="33" max="33" width="3.08984375" style="45" customWidth="1"/>
    <col min="34" max="34" width="3.08984375" style="45" bestFit="1" customWidth="1"/>
    <col min="35" max="16384" width="3" style="45"/>
  </cols>
  <sheetData>
    <row r="1" spans="1:31" ht="35.25" customHeight="1" x14ac:dyDescent="0.3">
      <c r="D1" s="46" t="s">
        <v>144</v>
      </c>
      <c r="L1" s="47"/>
      <c r="M1" s="238"/>
      <c r="N1" s="555" t="s">
        <v>57</v>
      </c>
      <c r="O1" s="555"/>
      <c r="P1" s="555"/>
      <c r="Q1" s="555"/>
      <c r="R1" s="555"/>
      <c r="S1" s="555"/>
      <c r="T1" s="555"/>
      <c r="U1" s="555"/>
      <c r="W1" s="580" t="s">
        <v>16</v>
      </c>
      <c r="X1" s="581"/>
      <c r="Y1" s="582" t="str">
        <f>IF(試合情報とｻｲﾝ用①印刷!B5="","",試合情報とｻｲﾝ用①印刷!B5)</f>
        <v>商１</v>
      </c>
      <c r="Z1" s="583"/>
      <c r="AA1" s="583"/>
      <c r="AB1" s="583"/>
      <c r="AC1" s="583"/>
      <c r="AD1" s="583"/>
      <c r="AE1" s="584"/>
    </row>
    <row r="2" spans="1:31" ht="5.25" customHeight="1" x14ac:dyDescent="0.2">
      <c r="C2" s="48"/>
      <c r="D2" s="48"/>
      <c r="E2" s="48"/>
      <c r="F2" s="48"/>
      <c r="G2" s="48"/>
      <c r="H2" s="48"/>
      <c r="I2" s="48"/>
      <c r="J2" s="48"/>
      <c r="K2" s="48"/>
      <c r="L2" s="49"/>
      <c r="M2" s="48"/>
      <c r="N2" s="48"/>
      <c r="O2" s="48"/>
      <c r="P2" s="48"/>
      <c r="Q2" s="48"/>
      <c r="R2" s="49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</row>
    <row r="3" spans="1:31" ht="9" customHeight="1" x14ac:dyDescent="0.2">
      <c r="L3" s="50"/>
    </row>
    <row r="4" spans="1:31" ht="20.25" customHeight="1" x14ac:dyDescent="0.2">
      <c r="A4" s="537" t="s">
        <v>23</v>
      </c>
      <c r="B4" s="538"/>
      <c r="C4" s="539"/>
      <c r="D4" s="561">
        <f ca="1">試合情報とｻｲﾝ用①印刷!B1</f>
        <v>45319</v>
      </c>
      <c r="E4" s="562"/>
      <c r="F4" s="51" t="s">
        <v>24</v>
      </c>
      <c r="G4" s="560">
        <f ca="1">試合情報とｻｲﾝ用①印刷!B2</f>
        <v>45319</v>
      </c>
      <c r="H4" s="560"/>
      <c r="I4" s="51" t="s">
        <v>25</v>
      </c>
      <c r="J4" s="568">
        <f ca="1">試合情報とｻｲﾝ用①印刷!B3</f>
        <v>45319</v>
      </c>
      <c r="K4" s="568"/>
      <c r="L4" s="51" t="s">
        <v>26</v>
      </c>
      <c r="M4" s="52" t="s">
        <v>145</v>
      </c>
      <c r="N4" s="52" t="str">
        <f ca="1">試合情報とｻｲﾝ用①印刷!B4</f>
        <v>日</v>
      </c>
      <c r="O4" s="53" t="s">
        <v>28</v>
      </c>
      <c r="P4" s="537" t="s">
        <v>56</v>
      </c>
      <c r="Q4" s="539"/>
      <c r="R4" s="565" t="str">
        <f>試合情報とｻｲﾝ用①印刷!E1</f>
        <v>下関市体育館</v>
      </c>
      <c r="S4" s="566"/>
      <c r="T4" s="566"/>
      <c r="U4" s="566"/>
      <c r="V4" s="566"/>
      <c r="W4" s="566"/>
      <c r="X4" s="566"/>
      <c r="Y4" s="566"/>
      <c r="Z4" s="566"/>
      <c r="AA4" s="566"/>
      <c r="AB4" s="566"/>
      <c r="AC4" s="566"/>
      <c r="AD4" s="566"/>
      <c r="AE4" s="567"/>
    </row>
    <row r="5" spans="1:31" ht="20.25" customHeight="1" x14ac:dyDescent="0.2">
      <c r="A5" s="537" t="s">
        <v>15</v>
      </c>
      <c r="B5" s="538"/>
      <c r="C5" s="539"/>
      <c r="D5" s="565" t="str">
        <f>試合情報とｻｲﾝ用①印刷!E2</f>
        <v>第45回全国高校選抜大会山口県予選会兼第27回中国高校新人大会山口県予選会</v>
      </c>
      <c r="E5" s="566"/>
      <c r="F5" s="566"/>
      <c r="G5" s="566"/>
      <c r="H5" s="566"/>
      <c r="I5" s="566"/>
      <c r="J5" s="566"/>
      <c r="K5" s="566"/>
      <c r="L5" s="566"/>
      <c r="M5" s="566"/>
      <c r="N5" s="566"/>
      <c r="O5" s="566"/>
      <c r="P5" s="566"/>
      <c r="Q5" s="566"/>
      <c r="R5" s="566"/>
      <c r="S5" s="566"/>
      <c r="T5" s="566"/>
      <c r="U5" s="566"/>
      <c r="V5" s="566"/>
      <c r="W5" s="566"/>
      <c r="X5" s="566"/>
      <c r="Y5" s="566"/>
      <c r="Z5" s="566"/>
      <c r="AA5" s="566"/>
      <c r="AB5" s="566"/>
      <c r="AC5" s="566"/>
      <c r="AD5" s="566"/>
      <c r="AE5" s="567"/>
    </row>
    <row r="6" spans="1:31" ht="9" customHeight="1" x14ac:dyDescent="0.2">
      <c r="A6" s="54"/>
      <c r="B6" s="50"/>
      <c r="C6" s="50"/>
      <c r="D6" s="50"/>
      <c r="U6" s="50"/>
      <c r="V6" s="50"/>
      <c r="W6" s="50"/>
      <c r="X6" s="50"/>
      <c r="Y6" s="50"/>
      <c r="Z6" s="50"/>
      <c r="AA6" s="50"/>
      <c r="AE6" s="55"/>
    </row>
    <row r="7" spans="1:31" ht="26.25" customHeight="1" x14ac:dyDescent="0.2">
      <c r="A7" s="255" t="s">
        <v>146</v>
      </c>
      <c r="B7" s="540" t="str">
        <f>IF(試合情報とｻｲﾝ用①印刷!C8="","",(試合情報とｻｲﾝ用①印刷!C8))</f>
        <v>済南学院高校</v>
      </c>
      <c r="C7" s="541"/>
      <c r="D7" s="541"/>
      <c r="E7" s="541"/>
      <c r="F7" s="541"/>
      <c r="G7" s="541"/>
      <c r="H7" s="542"/>
      <c r="I7" s="576" t="str">
        <f ca="1">IF(入力と①ｽｺｱ重ね印刷!H1=0,"0",IF(入力と①ｽｺｱ重ね印刷!H1="","",入力と①ｽｺｱ重ね印刷!H1))</f>
        <v>0</v>
      </c>
      <c r="J7" s="576"/>
      <c r="K7" s="57" t="s">
        <v>147</v>
      </c>
      <c r="L7" s="576" t="str">
        <f ca="1">IF(入力と①ｽｺｱ重ね印刷!J1=0,"0",IF(入力と①ｽｺｱ重ね印刷!J1="","",入力と①ｽｺｱ重ね印刷!J1))</f>
        <v>0</v>
      </c>
      <c r="M7" s="576"/>
      <c r="N7" s="577" t="str">
        <f>IF(試合情報とｻｲﾝ用①印刷!C10="","",(試合情報とｻｲﾝ用①印刷!C10))</f>
        <v>最上農業高校</v>
      </c>
      <c r="O7" s="578"/>
      <c r="P7" s="578"/>
      <c r="Q7" s="578"/>
      <c r="R7" s="578"/>
      <c r="S7" s="578"/>
      <c r="T7" s="256" t="s">
        <v>148</v>
      </c>
      <c r="V7" s="579" t="str">
        <f>試合情報とｻｲﾝ用①印刷!E3</f>
        <v>男子</v>
      </c>
      <c r="W7" s="579"/>
      <c r="X7" s="579"/>
      <c r="Y7" s="579" t="str">
        <f>試合情報とｻｲﾝ用①印刷!E4&amp;試合情報とｻｲﾝ用①印刷!F4</f>
        <v>1回戦</v>
      </c>
      <c r="Z7" s="579"/>
      <c r="AA7" s="579"/>
      <c r="AB7" s="579"/>
      <c r="AC7" s="579"/>
      <c r="AD7" s="579"/>
      <c r="AE7" s="579"/>
    </row>
    <row r="8" spans="1:31" ht="12.75" customHeight="1" x14ac:dyDescent="0.2">
      <c r="A8" s="257"/>
      <c r="B8" s="50"/>
      <c r="I8" s="573" t="str">
        <f>IF(入力と①ｽｺｱ重ね印刷!B3=0,"0",IF(入力と①ｽｺｱ重ね印刷!B3="","",入力と①ｽｺｱ重ね印刷!B3))</f>
        <v/>
      </c>
      <c r="J8" s="574"/>
      <c r="K8" s="258" t="s">
        <v>149</v>
      </c>
      <c r="L8" s="574" t="str">
        <f>IF(入力と①ｽｺｱ重ね印刷!J3=0,"0",IF(入力と①ｽｺｱ重ね印刷!J3="","",入力と①ｽｺｱ重ね印刷!J3))</f>
        <v/>
      </c>
      <c r="M8" s="575"/>
    </row>
    <row r="9" spans="1:31" ht="12.75" customHeight="1" x14ac:dyDescent="0.2">
      <c r="A9" s="108" t="s">
        <v>150</v>
      </c>
      <c r="B9" s="109"/>
      <c r="C9" s="109"/>
      <c r="D9" s="109"/>
      <c r="E9" s="109"/>
      <c r="F9" s="109"/>
      <c r="G9" s="110"/>
      <c r="I9" s="543" t="str">
        <f>IF(入力と①ｽｺｱ重ね印刷!C3=0,"0",IF(入力と①ｽｺｱ重ね印刷!C3="","",入力と①ｽｺｱ重ね印刷!C3))</f>
        <v/>
      </c>
      <c r="J9" s="538"/>
      <c r="K9" s="52" t="s">
        <v>149</v>
      </c>
      <c r="L9" s="538" t="str">
        <f>IF(入力と①ｽｺｱ重ね印刷!K3=0,"0",IF(入力と①ｽｺｱ重ね印刷!K3="","",入力と①ｽｺｱ重ね印刷!K3))</f>
        <v/>
      </c>
      <c r="M9" s="551"/>
      <c r="O9" s="557" t="s">
        <v>151</v>
      </c>
      <c r="P9" s="557"/>
      <c r="Q9" s="557"/>
      <c r="R9" s="558" t="s">
        <v>152</v>
      </c>
      <c r="S9" s="559"/>
      <c r="T9" s="557" t="s">
        <v>153</v>
      </c>
      <c r="U9" s="557"/>
      <c r="V9" s="557"/>
      <c r="W9" s="50"/>
      <c r="X9" s="557" t="s">
        <v>151</v>
      </c>
      <c r="Y9" s="557"/>
      <c r="Z9" s="557"/>
      <c r="AA9" s="558"/>
      <c r="AB9" s="559"/>
      <c r="AC9" s="557" t="s">
        <v>148</v>
      </c>
      <c r="AD9" s="557"/>
      <c r="AE9" s="557"/>
    </row>
    <row r="10" spans="1:31" ht="12.75" customHeight="1" x14ac:dyDescent="0.2">
      <c r="A10" s="402" t="str">
        <f>試合情報とｻｲﾝ用①印刷!C13</f>
        <v/>
      </c>
      <c r="B10" s="378"/>
      <c r="C10" s="378"/>
      <c r="D10" s="378"/>
      <c r="E10" s="378"/>
      <c r="F10" s="378"/>
      <c r="G10" s="379"/>
      <c r="I10" s="543" t="str">
        <f>IF(入力と①ｽｺｱ重ね印刷!D3="","",(入力と①ｽｺｱ重ね印刷!D3+入力と①ｽｺｱ重ね印刷!E3))</f>
        <v/>
      </c>
      <c r="J10" s="538"/>
      <c r="K10" s="52" t="s">
        <v>154</v>
      </c>
      <c r="L10" s="538" t="str">
        <f>IF(入力と①ｽｺｱ重ね印刷!L3="","",(入力と①ｽｺｱ重ね印刷!L3+入力と①ｽｺｱ重ね印刷!M3))</f>
        <v/>
      </c>
      <c r="M10" s="551"/>
      <c r="O10" s="62" t="s">
        <v>48</v>
      </c>
      <c r="P10" s="62" t="s">
        <v>49</v>
      </c>
      <c r="Q10" s="62" t="s">
        <v>50</v>
      </c>
      <c r="R10" s="556" t="s">
        <v>52</v>
      </c>
      <c r="S10" s="556"/>
      <c r="T10" s="62" t="s">
        <v>50</v>
      </c>
      <c r="U10" s="62" t="s">
        <v>49</v>
      </c>
      <c r="V10" s="62" t="s">
        <v>48</v>
      </c>
      <c r="W10" s="143"/>
      <c r="X10" s="62" t="s">
        <v>48</v>
      </c>
      <c r="Y10" s="62" t="s">
        <v>49</v>
      </c>
      <c r="Z10" s="62" t="s">
        <v>50</v>
      </c>
      <c r="AA10" s="556" t="s">
        <v>52</v>
      </c>
      <c r="AB10" s="556"/>
      <c r="AC10" s="62" t="s">
        <v>50</v>
      </c>
      <c r="AD10" s="62" t="s">
        <v>49</v>
      </c>
      <c r="AE10" s="62" t="s">
        <v>48</v>
      </c>
    </row>
    <row r="11" spans="1:31" ht="12.75" customHeight="1" x14ac:dyDescent="0.2">
      <c r="I11" s="543" t="str">
        <f>IF(入力と①ｽｺｱ重ね印刷!F3="","",(入力と①ｽｺｱ重ね印刷!F3+入力と①ｽｺｱ重ね印刷!G3))</f>
        <v/>
      </c>
      <c r="J11" s="538"/>
      <c r="K11" s="52" t="s">
        <v>154</v>
      </c>
      <c r="L11" s="538" t="str">
        <f>IF(入力と①ｽｺｱ重ね印刷!N3="","",(入力と①ｽｺｱ重ね印刷!N3+入力と①ｽｺｱ重ね印刷!O3))</f>
        <v/>
      </c>
      <c r="M11" s="551"/>
      <c r="O11" s="203" t="str">
        <f>入力と①ｽｺｱ重ね印刷!I105</f>
        <v/>
      </c>
      <c r="P11" s="204" t="str">
        <f>入力と①ｽｺｱ重ね印刷!J105</f>
        <v/>
      </c>
      <c r="Q11" s="204" t="str">
        <f>入力と①ｽｺｱ重ね印刷!K105</f>
        <v/>
      </c>
      <c r="R11" s="204" t="str">
        <f>入力と①ｽｺｱ重ね印刷!L105</f>
        <v/>
      </c>
      <c r="S11" s="204" t="str">
        <f>入力と①ｽｺｱ重ね印刷!M105</f>
        <v/>
      </c>
      <c r="T11" s="204" t="str">
        <f>入力と①ｽｺｱ重ね印刷!N105</f>
        <v/>
      </c>
      <c r="U11" s="204" t="str">
        <f>入力と①ｽｺｱ重ね印刷!O105</f>
        <v/>
      </c>
      <c r="V11" s="205" t="str">
        <f>入力と①ｽｺｱ重ね印刷!P105</f>
        <v/>
      </c>
      <c r="W11" s="50"/>
      <c r="X11" s="203"/>
      <c r="Y11" s="204"/>
      <c r="Z11" s="204"/>
      <c r="AA11" s="204"/>
      <c r="AB11" s="204"/>
      <c r="AC11" s="204"/>
      <c r="AD11" s="204"/>
      <c r="AE11" s="205"/>
    </row>
    <row r="12" spans="1:31" ht="12.75" customHeight="1" x14ac:dyDescent="0.2">
      <c r="I12" s="63"/>
      <c r="J12" s="549" t="s">
        <v>62</v>
      </c>
      <c r="K12" s="549"/>
      <c r="L12" s="549"/>
      <c r="M12" s="61"/>
      <c r="O12" s="166" t="str">
        <f>入力と①ｽｺｱ重ね印刷!I106</f>
        <v/>
      </c>
      <c r="P12" s="167" t="str">
        <f>入力と①ｽｺｱ重ね印刷!J106</f>
        <v/>
      </c>
      <c r="Q12" s="167" t="str">
        <f>入力と①ｽｺｱ重ね印刷!K106</f>
        <v/>
      </c>
      <c r="R12" s="167" t="str">
        <f>入力と①ｽｺｱ重ね印刷!L106</f>
        <v/>
      </c>
      <c r="S12" s="167" t="str">
        <f>入力と①ｽｺｱ重ね印刷!M106</f>
        <v/>
      </c>
      <c r="T12" s="167" t="str">
        <f>入力と①ｽｺｱ重ね印刷!N106</f>
        <v/>
      </c>
      <c r="U12" s="167" t="str">
        <f>入力と①ｽｺｱ重ね印刷!O106</f>
        <v/>
      </c>
      <c r="V12" s="168" t="str">
        <f>入力と①ｽｺｱ重ね印刷!P106</f>
        <v/>
      </c>
      <c r="W12" s="50"/>
      <c r="X12" s="166"/>
      <c r="Y12" s="167"/>
      <c r="Z12" s="167"/>
      <c r="AA12" s="167"/>
      <c r="AB12" s="167"/>
      <c r="AC12" s="167"/>
      <c r="AD12" s="167"/>
      <c r="AE12" s="168"/>
    </row>
    <row r="13" spans="1:31" ht="12.75" customHeight="1" x14ac:dyDescent="0.2">
      <c r="I13" s="550" t="str">
        <f>IF(入力と①ｽｺｱ重ね印刷!H3=0,"0",IF(入力と①ｽｺｱ重ね印刷!H3="","",入力と①ｽｺｱ重ね印刷!H3))</f>
        <v/>
      </c>
      <c r="J13" s="527"/>
      <c r="K13" s="64" t="s">
        <v>61</v>
      </c>
      <c r="L13" s="527" t="str">
        <f>IF(入力と①ｽｺｱ重ね印刷!P3=0,"0",IF(入力と①ｽｺｱ重ね印刷!P3="","",入力と①ｽｺｱ重ね印刷!P3))</f>
        <v/>
      </c>
      <c r="M13" s="528"/>
      <c r="O13" s="200" t="str">
        <f>入力と①ｽｺｱ重ね印刷!I107</f>
        <v/>
      </c>
      <c r="P13" s="201" t="str">
        <f>入力と①ｽｺｱ重ね印刷!J107</f>
        <v/>
      </c>
      <c r="Q13" s="201" t="str">
        <f>入力と①ｽｺｱ重ね印刷!K107</f>
        <v/>
      </c>
      <c r="R13" s="201" t="str">
        <f>入力と①ｽｺｱ重ね印刷!L107</f>
        <v/>
      </c>
      <c r="S13" s="201" t="str">
        <f>入力と①ｽｺｱ重ね印刷!M107</f>
        <v/>
      </c>
      <c r="T13" s="201" t="str">
        <f>入力と①ｽｺｱ重ね印刷!N107</f>
        <v/>
      </c>
      <c r="U13" s="201" t="str">
        <f>入力と①ｽｺｱ重ね印刷!O107</f>
        <v/>
      </c>
      <c r="V13" s="202" t="str">
        <f>入力と①ｽｺｱ重ね印刷!P107</f>
        <v/>
      </c>
      <c r="X13" s="200"/>
      <c r="Y13" s="201"/>
      <c r="Z13" s="201"/>
      <c r="AA13" s="201"/>
      <c r="AB13" s="201"/>
      <c r="AC13" s="201"/>
      <c r="AD13" s="201"/>
      <c r="AE13" s="202"/>
    </row>
    <row r="14" spans="1:31" ht="12.75" customHeight="1" x14ac:dyDescent="0.2">
      <c r="D14" s="50"/>
      <c r="E14" s="50"/>
      <c r="F14" s="50"/>
      <c r="G14" s="50"/>
      <c r="H14" s="50"/>
      <c r="O14" s="166" t="str">
        <f>入力と①ｽｺｱ重ね印刷!I108</f>
        <v/>
      </c>
      <c r="P14" s="167" t="str">
        <f>入力と①ｽｺｱ重ね印刷!J108</f>
        <v/>
      </c>
      <c r="Q14" s="167" t="str">
        <f>入力と①ｽｺｱ重ね印刷!K108</f>
        <v/>
      </c>
      <c r="R14" s="167" t="str">
        <f>入力と①ｽｺｱ重ね印刷!L108</f>
        <v/>
      </c>
      <c r="S14" s="167" t="str">
        <f>入力と①ｽｺｱ重ね印刷!M108</f>
        <v/>
      </c>
      <c r="T14" s="167" t="str">
        <f>入力と①ｽｺｱ重ね印刷!N108</f>
        <v/>
      </c>
      <c r="U14" s="167" t="str">
        <f>入力と①ｽｺｱ重ね印刷!O108</f>
        <v/>
      </c>
      <c r="V14" s="168" t="str">
        <f>入力と①ｽｺｱ重ね印刷!P108</f>
        <v/>
      </c>
      <c r="X14" s="166"/>
      <c r="Y14" s="167"/>
      <c r="Z14" s="167"/>
      <c r="AA14" s="167"/>
      <c r="AB14" s="167"/>
      <c r="AC14" s="167"/>
      <c r="AD14" s="167"/>
      <c r="AE14" s="168"/>
    </row>
    <row r="15" spans="1:31" ht="12.75" customHeight="1" x14ac:dyDescent="0.2">
      <c r="A15" s="196" t="s">
        <v>155</v>
      </c>
      <c r="B15" s="197"/>
      <c r="C15" s="523" t="str">
        <f>IF(試合情報とｻｲﾝ用①印刷!C9="","",(試合情報とｻｲﾝ用①印刷!C9))</f>
        <v>済南学院</v>
      </c>
      <c r="D15" s="524"/>
      <c r="E15" s="524"/>
      <c r="F15" s="524"/>
      <c r="G15" s="524"/>
      <c r="H15" s="525"/>
      <c r="I15" s="198" t="s">
        <v>156</v>
      </c>
      <c r="J15" s="196" t="s">
        <v>41</v>
      </c>
      <c r="K15" s="199" t="s">
        <v>157</v>
      </c>
      <c r="L15" s="199" t="s">
        <v>39</v>
      </c>
      <c r="M15" s="197" t="s">
        <v>158</v>
      </c>
      <c r="O15" s="200" t="str">
        <f>入力と①ｽｺｱ重ね印刷!I109</f>
        <v/>
      </c>
      <c r="P15" s="201" t="str">
        <f>入力と①ｽｺｱ重ね印刷!J109</f>
        <v/>
      </c>
      <c r="Q15" s="201" t="str">
        <f>入力と①ｽｺｱ重ね印刷!K109</f>
        <v/>
      </c>
      <c r="R15" s="201" t="str">
        <f>入力と①ｽｺｱ重ね印刷!L109</f>
        <v/>
      </c>
      <c r="S15" s="201" t="str">
        <f>入力と①ｽｺｱ重ね印刷!M109</f>
        <v/>
      </c>
      <c r="T15" s="201" t="str">
        <f>入力と①ｽｺｱ重ね印刷!N109</f>
        <v/>
      </c>
      <c r="U15" s="201" t="str">
        <f>入力と①ｽｺｱ重ね印刷!O109</f>
        <v/>
      </c>
      <c r="V15" s="202" t="str">
        <f>入力と①ｽｺｱ重ね印刷!P109</f>
        <v/>
      </c>
      <c r="X15" s="200"/>
      <c r="Y15" s="201"/>
      <c r="Z15" s="201"/>
      <c r="AA15" s="201"/>
      <c r="AB15" s="201"/>
      <c r="AC15" s="201"/>
      <c r="AD15" s="201"/>
      <c r="AE15" s="202"/>
    </row>
    <row r="16" spans="1:31" ht="12.75" customHeight="1" x14ac:dyDescent="0.2">
      <c r="A16" s="169">
        <f ca="1">試合情報とｻｲﾝ用①印刷!B17</f>
        <v>1</v>
      </c>
      <c r="B16" s="169" t="str">
        <f ca="1">試合情報とｻｲﾝ用①印刷!D17</f>
        <v>c</v>
      </c>
      <c r="C16" s="514" t="str">
        <f ca="1">試合情報とｻｲﾝ用①印刷!C17</f>
        <v>長門 一の宮</v>
      </c>
      <c r="D16" s="515"/>
      <c r="E16" s="515"/>
      <c r="F16" s="515"/>
      <c r="G16" s="515"/>
      <c r="H16" s="516"/>
      <c r="I16" s="176">
        <f ca="1">入力と①ｽｺｱ重ね印刷!S10</f>
        <v>0</v>
      </c>
      <c r="J16" s="169">
        <f ca="1">入力と①ｽｺｱ重ね印刷!T10</f>
        <v>0</v>
      </c>
      <c r="K16" s="172">
        <f ca="1">入力と①ｽｺｱ重ね印刷!U10</f>
        <v>0</v>
      </c>
      <c r="L16" s="172">
        <f ca="1">入力と①ｽｺｱ重ね印刷!V10</f>
        <v>0</v>
      </c>
      <c r="M16" s="170">
        <f ca="1">入力と①ｽｺｱ重ね印刷!W10</f>
        <v>0</v>
      </c>
      <c r="O16" s="166" t="str">
        <f>入力と①ｽｺｱ重ね印刷!I110</f>
        <v/>
      </c>
      <c r="P16" s="167" t="str">
        <f>入力と①ｽｺｱ重ね印刷!J110</f>
        <v/>
      </c>
      <c r="Q16" s="167" t="str">
        <f>入力と①ｽｺｱ重ね印刷!K110</f>
        <v/>
      </c>
      <c r="R16" s="167" t="str">
        <f>入力と①ｽｺｱ重ね印刷!L110</f>
        <v/>
      </c>
      <c r="S16" s="167" t="str">
        <f>入力と①ｽｺｱ重ね印刷!M110</f>
        <v/>
      </c>
      <c r="T16" s="167" t="str">
        <f>入力と①ｽｺｱ重ね印刷!N110</f>
        <v/>
      </c>
      <c r="U16" s="167" t="str">
        <f>入力と①ｽｺｱ重ね印刷!O110</f>
        <v/>
      </c>
      <c r="V16" s="168" t="str">
        <f>入力と①ｽｺｱ重ね印刷!P110</f>
        <v/>
      </c>
      <c r="X16" s="166"/>
      <c r="Y16" s="167"/>
      <c r="Z16" s="167"/>
      <c r="AA16" s="167"/>
      <c r="AB16" s="167"/>
      <c r="AC16" s="167"/>
      <c r="AD16" s="167"/>
      <c r="AE16" s="168"/>
    </row>
    <row r="17" spans="1:31" ht="12.75" customHeight="1" x14ac:dyDescent="0.2">
      <c r="A17" s="200">
        <f ca="1">試合情報とｻｲﾝ用①印刷!B18</f>
        <v>2</v>
      </c>
      <c r="B17" s="202">
        <f ca="1">試合情報とｻｲﾝ用①印刷!D18</f>
        <v>0</v>
      </c>
      <c r="C17" s="520" t="str">
        <f ca="1">試合情報とｻｲﾝ用①印刷!C18</f>
        <v>長門 湯本</v>
      </c>
      <c r="D17" s="521"/>
      <c r="E17" s="521"/>
      <c r="F17" s="521"/>
      <c r="G17" s="521"/>
      <c r="H17" s="522"/>
      <c r="I17" s="206">
        <f ca="1">入力と①ｽｺｱ重ね印刷!S11</f>
        <v>0</v>
      </c>
      <c r="J17" s="200">
        <f ca="1">入力と①ｽｺｱ重ね印刷!T11</f>
        <v>0</v>
      </c>
      <c r="K17" s="201">
        <f ca="1">入力と①ｽｺｱ重ね印刷!U11</f>
        <v>0</v>
      </c>
      <c r="L17" s="201">
        <f ca="1">入力と①ｽｺｱ重ね印刷!V11</f>
        <v>0</v>
      </c>
      <c r="M17" s="202">
        <f ca="1">入力と①ｽｺｱ重ね印刷!W11</f>
        <v>0</v>
      </c>
      <c r="O17" s="200" t="str">
        <f>入力と①ｽｺｱ重ね印刷!I111</f>
        <v/>
      </c>
      <c r="P17" s="201" t="str">
        <f>入力と①ｽｺｱ重ね印刷!J111</f>
        <v/>
      </c>
      <c r="Q17" s="201" t="str">
        <f>入力と①ｽｺｱ重ね印刷!K111</f>
        <v/>
      </c>
      <c r="R17" s="201" t="str">
        <f>入力と①ｽｺｱ重ね印刷!L111</f>
        <v/>
      </c>
      <c r="S17" s="201" t="str">
        <f>入力と①ｽｺｱ重ね印刷!M111</f>
        <v/>
      </c>
      <c r="T17" s="201" t="str">
        <f>入力と①ｽｺｱ重ね印刷!N111</f>
        <v/>
      </c>
      <c r="U17" s="201" t="str">
        <f>入力と①ｽｺｱ重ね印刷!O111</f>
        <v/>
      </c>
      <c r="V17" s="202" t="str">
        <f>入力と①ｽｺｱ重ね印刷!P111</f>
        <v/>
      </c>
      <c r="X17" s="200"/>
      <c r="Y17" s="201"/>
      <c r="Z17" s="201"/>
      <c r="AA17" s="201"/>
      <c r="AB17" s="201"/>
      <c r="AC17" s="201"/>
      <c r="AD17" s="201"/>
      <c r="AE17" s="202"/>
    </row>
    <row r="18" spans="1:31" ht="12.75" customHeight="1" x14ac:dyDescent="0.2">
      <c r="A18" s="166">
        <f ca="1">試合情報とｻｲﾝ用①印刷!B19</f>
        <v>3</v>
      </c>
      <c r="B18" s="168">
        <f ca="1">試合情報とｻｲﾝ用①印刷!D19</f>
        <v>0</v>
      </c>
      <c r="C18" s="514" t="str">
        <f ca="1">試合情報とｻｲﾝ用①印刷!C19</f>
        <v>長門 長沢</v>
      </c>
      <c r="D18" s="515"/>
      <c r="E18" s="515"/>
      <c r="F18" s="515"/>
      <c r="G18" s="515"/>
      <c r="H18" s="516"/>
      <c r="I18" s="171">
        <f ca="1">入力と①ｽｺｱ重ね印刷!S12</f>
        <v>0</v>
      </c>
      <c r="J18" s="166">
        <f ca="1">入力と①ｽｺｱ重ね印刷!T12</f>
        <v>0</v>
      </c>
      <c r="K18" s="167">
        <f ca="1">入力と①ｽｺｱ重ね印刷!U12</f>
        <v>0</v>
      </c>
      <c r="L18" s="167">
        <f ca="1">入力と①ｽｺｱ重ね印刷!V12</f>
        <v>0</v>
      </c>
      <c r="M18" s="168">
        <f ca="1">入力と①ｽｺｱ重ね印刷!W12</f>
        <v>0</v>
      </c>
      <c r="O18" s="166" t="str">
        <f>入力と①ｽｺｱ重ね印刷!I112</f>
        <v/>
      </c>
      <c r="P18" s="167" t="str">
        <f>入力と①ｽｺｱ重ね印刷!J112</f>
        <v/>
      </c>
      <c r="Q18" s="167" t="str">
        <f>入力と①ｽｺｱ重ね印刷!K112</f>
        <v/>
      </c>
      <c r="R18" s="167" t="str">
        <f>入力と①ｽｺｱ重ね印刷!L112</f>
        <v/>
      </c>
      <c r="S18" s="167" t="str">
        <f>入力と①ｽｺｱ重ね印刷!M112</f>
        <v/>
      </c>
      <c r="T18" s="167" t="str">
        <f>入力と①ｽｺｱ重ね印刷!N112</f>
        <v/>
      </c>
      <c r="U18" s="167" t="str">
        <f>入力と①ｽｺｱ重ね印刷!O112</f>
        <v/>
      </c>
      <c r="V18" s="168" t="str">
        <f>入力と①ｽｺｱ重ね印刷!P112</f>
        <v/>
      </c>
      <c r="X18" s="166"/>
      <c r="Y18" s="167"/>
      <c r="Z18" s="167"/>
      <c r="AA18" s="167"/>
      <c r="AB18" s="167"/>
      <c r="AC18" s="167"/>
      <c r="AD18" s="167"/>
      <c r="AE18" s="168"/>
    </row>
    <row r="19" spans="1:31" ht="12.75" customHeight="1" x14ac:dyDescent="0.2">
      <c r="A19" s="200">
        <f ca="1">試合情報とｻｲﾝ用①印刷!B20</f>
        <v>4</v>
      </c>
      <c r="B19" s="202">
        <f ca="1">試合情報とｻｲﾝ用①印刷!D20</f>
        <v>0</v>
      </c>
      <c r="C19" s="520" t="str">
        <f ca="1">試合情報とｻｲﾝ用①印刷!C20</f>
        <v>長門 本山</v>
      </c>
      <c r="D19" s="521"/>
      <c r="E19" s="521"/>
      <c r="F19" s="521"/>
      <c r="G19" s="521"/>
      <c r="H19" s="522"/>
      <c r="I19" s="206">
        <f ca="1">入力と①ｽｺｱ重ね印刷!S13</f>
        <v>0</v>
      </c>
      <c r="J19" s="200">
        <f ca="1">入力と①ｽｺｱ重ね印刷!T13</f>
        <v>0</v>
      </c>
      <c r="K19" s="201">
        <f ca="1">入力と①ｽｺｱ重ね印刷!U13</f>
        <v>0</v>
      </c>
      <c r="L19" s="201">
        <f ca="1">入力と①ｽｺｱ重ね印刷!V13</f>
        <v>0</v>
      </c>
      <c r="M19" s="202">
        <f ca="1">入力と①ｽｺｱ重ね印刷!W13</f>
        <v>0</v>
      </c>
      <c r="O19" s="200" t="str">
        <f>入力と①ｽｺｱ重ね印刷!I113</f>
        <v/>
      </c>
      <c r="P19" s="201" t="str">
        <f>入力と①ｽｺｱ重ね印刷!J113</f>
        <v/>
      </c>
      <c r="Q19" s="201" t="str">
        <f>入力と①ｽｺｱ重ね印刷!K113</f>
        <v/>
      </c>
      <c r="R19" s="201" t="str">
        <f>入力と①ｽｺｱ重ね印刷!L113</f>
        <v/>
      </c>
      <c r="S19" s="201" t="str">
        <f>入力と①ｽｺｱ重ね印刷!M113</f>
        <v/>
      </c>
      <c r="T19" s="201" t="str">
        <f>入力と①ｽｺｱ重ね印刷!N113</f>
        <v/>
      </c>
      <c r="U19" s="201" t="str">
        <f>入力と①ｽｺｱ重ね印刷!O113</f>
        <v/>
      </c>
      <c r="V19" s="202" t="str">
        <f>入力と①ｽｺｱ重ね印刷!P113</f>
        <v/>
      </c>
      <c r="X19" s="200"/>
      <c r="Y19" s="201"/>
      <c r="Z19" s="201"/>
      <c r="AA19" s="201"/>
      <c r="AB19" s="201"/>
      <c r="AC19" s="201"/>
      <c r="AD19" s="201"/>
      <c r="AE19" s="202"/>
    </row>
    <row r="20" spans="1:31" ht="12.75" customHeight="1" x14ac:dyDescent="0.2">
      <c r="A20" s="166">
        <f ca="1">試合情報とｻｲﾝ用①印刷!B21</f>
        <v>5</v>
      </c>
      <c r="B20" s="168">
        <f ca="1">試合情報とｻｲﾝ用①印刷!D21</f>
        <v>0</v>
      </c>
      <c r="C20" s="514" t="str">
        <f ca="1">試合情報とｻｲﾝ用①印刷!C21</f>
        <v>長門 古市</v>
      </c>
      <c r="D20" s="515"/>
      <c r="E20" s="515"/>
      <c r="F20" s="515"/>
      <c r="G20" s="515"/>
      <c r="H20" s="516"/>
      <c r="I20" s="171">
        <f ca="1">入力と①ｽｺｱ重ね印刷!S14</f>
        <v>0</v>
      </c>
      <c r="J20" s="166">
        <f ca="1">入力と①ｽｺｱ重ね印刷!T14</f>
        <v>0</v>
      </c>
      <c r="K20" s="167">
        <f ca="1">入力と①ｽｺｱ重ね印刷!U14</f>
        <v>0</v>
      </c>
      <c r="L20" s="167">
        <f ca="1">入力と①ｽｺｱ重ね印刷!V14</f>
        <v>0</v>
      </c>
      <c r="M20" s="168">
        <f ca="1">入力と①ｽｺｱ重ね印刷!W14</f>
        <v>0</v>
      </c>
      <c r="O20" s="166" t="str">
        <f>入力と①ｽｺｱ重ね印刷!I114</f>
        <v/>
      </c>
      <c r="P20" s="167" t="str">
        <f>入力と①ｽｺｱ重ね印刷!J114</f>
        <v/>
      </c>
      <c r="Q20" s="167" t="str">
        <f>入力と①ｽｺｱ重ね印刷!K114</f>
        <v/>
      </c>
      <c r="R20" s="167" t="str">
        <f>入力と①ｽｺｱ重ね印刷!L114</f>
        <v/>
      </c>
      <c r="S20" s="167" t="str">
        <f>入力と①ｽｺｱ重ね印刷!M114</f>
        <v/>
      </c>
      <c r="T20" s="167" t="str">
        <f>入力と①ｽｺｱ重ね印刷!N114</f>
        <v/>
      </c>
      <c r="U20" s="167" t="str">
        <f>入力と①ｽｺｱ重ね印刷!O114</f>
        <v/>
      </c>
      <c r="V20" s="168" t="str">
        <f>入力と①ｽｺｱ重ね印刷!P114</f>
        <v/>
      </c>
      <c r="X20" s="166"/>
      <c r="Y20" s="167"/>
      <c r="Z20" s="167"/>
      <c r="AA20" s="167"/>
      <c r="AB20" s="167"/>
      <c r="AC20" s="167"/>
      <c r="AD20" s="167"/>
      <c r="AE20" s="168"/>
    </row>
    <row r="21" spans="1:31" ht="12.75" customHeight="1" x14ac:dyDescent="0.2">
      <c r="A21" s="200">
        <f ca="1">試合情報とｻｲﾝ用①印刷!B22</f>
        <v>6</v>
      </c>
      <c r="B21" s="202">
        <f ca="1">試合情報とｻｲﾝ用①印刷!D22</f>
        <v>0</v>
      </c>
      <c r="C21" s="520" t="str">
        <f ca="1">試合情報とｻｲﾝ用①印刷!C22</f>
        <v>長門 二見</v>
      </c>
      <c r="D21" s="521"/>
      <c r="E21" s="521"/>
      <c r="F21" s="521"/>
      <c r="G21" s="521"/>
      <c r="H21" s="522"/>
      <c r="I21" s="206">
        <f ca="1">入力と①ｽｺｱ重ね印刷!S15</f>
        <v>0</v>
      </c>
      <c r="J21" s="200">
        <f ca="1">入力と①ｽｺｱ重ね印刷!T15</f>
        <v>0</v>
      </c>
      <c r="K21" s="201">
        <f ca="1">入力と①ｽｺｱ重ね印刷!U15</f>
        <v>0</v>
      </c>
      <c r="L21" s="201">
        <f ca="1">入力と①ｽｺｱ重ね印刷!V15</f>
        <v>0</v>
      </c>
      <c r="M21" s="202">
        <f ca="1">入力と①ｽｺｱ重ね印刷!W15</f>
        <v>0</v>
      </c>
      <c r="O21" s="200" t="str">
        <f>入力と①ｽｺｱ重ね印刷!I115</f>
        <v/>
      </c>
      <c r="P21" s="201" t="str">
        <f>入力と①ｽｺｱ重ね印刷!J115</f>
        <v/>
      </c>
      <c r="Q21" s="201" t="str">
        <f>入力と①ｽｺｱ重ね印刷!K115</f>
        <v/>
      </c>
      <c r="R21" s="201" t="str">
        <f>入力と①ｽｺｱ重ね印刷!L115</f>
        <v/>
      </c>
      <c r="S21" s="201" t="str">
        <f>入力と①ｽｺｱ重ね印刷!M115</f>
        <v/>
      </c>
      <c r="T21" s="201" t="str">
        <f>入力と①ｽｺｱ重ね印刷!N115</f>
        <v/>
      </c>
      <c r="U21" s="201" t="str">
        <f>入力と①ｽｺｱ重ね印刷!O115</f>
        <v/>
      </c>
      <c r="V21" s="202" t="str">
        <f>入力と①ｽｺｱ重ね印刷!P115</f>
        <v/>
      </c>
      <c r="X21" s="200"/>
      <c r="Y21" s="201"/>
      <c r="Z21" s="201"/>
      <c r="AA21" s="201"/>
      <c r="AB21" s="201"/>
      <c r="AC21" s="201"/>
      <c r="AD21" s="201"/>
      <c r="AE21" s="202"/>
    </row>
    <row r="22" spans="1:31" ht="12.75" customHeight="1" x14ac:dyDescent="0.2">
      <c r="A22" s="166">
        <f ca="1">試合情報とｻｲﾝ用①印刷!B23</f>
        <v>7</v>
      </c>
      <c r="B22" s="168">
        <f ca="1">試合情報とｻｲﾝ用①印刷!D23</f>
        <v>0</v>
      </c>
      <c r="C22" s="514" t="str">
        <f ca="1">試合情報とｻｲﾝ用①印刷!C23</f>
        <v>長門 粟野</v>
      </c>
      <c r="D22" s="515"/>
      <c r="E22" s="515"/>
      <c r="F22" s="515"/>
      <c r="G22" s="515"/>
      <c r="H22" s="516"/>
      <c r="I22" s="171">
        <f ca="1">入力と①ｽｺｱ重ね印刷!S16</f>
        <v>0</v>
      </c>
      <c r="J22" s="166">
        <f ca="1">入力と①ｽｺｱ重ね印刷!T16</f>
        <v>0</v>
      </c>
      <c r="K22" s="167">
        <f ca="1">入力と①ｽｺｱ重ね印刷!U16</f>
        <v>0</v>
      </c>
      <c r="L22" s="167">
        <f ca="1">入力と①ｽｺｱ重ね印刷!V16</f>
        <v>0</v>
      </c>
      <c r="M22" s="168">
        <f ca="1">入力と①ｽｺｱ重ね印刷!W16</f>
        <v>0</v>
      </c>
      <c r="O22" s="166" t="str">
        <f>入力と①ｽｺｱ重ね印刷!I116</f>
        <v/>
      </c>
      <c r="P22" s="167" t="str">
        <f>入力と①ｽｺｱ重ね印刷!J116</f>
        <v/>
      </c>
      <c r="Q22" s="167" t="str">
        <f>入力と①ｽｺｱ重ね印刷!K116</f>
        <v/>
      </c>
      <c r="R22" s="167" t="str">
        <f>入力と①ｽｺｱ重ね印刷!L116</f>
        <v/>
      </c>
      <c r="S22" s="167" t="str">
        <f>入力と①ｽｺｱ重ね印刷!M116</f>
        <v/>
      </c>
      <c r="T22" s="167" t="str">
        <f>入力と①ｽｺｱ重ね印刷!N116</f>
        <v/>
      </c>
      <c r="U22" s="167" t="str">
        <f>入力と①ｽｺｱ重ね印刷!O116</f>
        <v/>
      </c>
      <c r="V22" s="168" t="str">
        <f>入力と①ｽｺｱ重ね印刷!P116</f>
        <v/>
      </c>
      <c r="X22" s="166"/>
      <c r="Y22" s="167"/>
      <c r="Z22" s="167"/>
      <c r="AA22" s="167"/>
      <c r="AB22" s="167"/>
      <c r="AC22" s="167"/>
      <c r="AD22" s="167"/>
      <c r="AE22" s="168"/>
    </row>
    <row r="23" spans="1:31" ht="12.75" customHeight="1" x14ac:dyDescent="0.2">
      <c r="A23" s="200">
        <f ca="1">試合情報とｻｲﾝ用①印刷!B24</f>
        <v>8</v>
      </c>
      <c r="B23" s="202">
        <f ca="1">試合情報とｻｲﾝ用①印刷!D24</f>
        <v>0</v>
      </c>
      <c r="C23" s="520" t="str">
        <f ca="1">試合情報とｻｲﾝ用①印刷!C24</f>
        <v>長門 三隅</v>
      </c>
      <c r="D23" s="521"/>
      <c r="E23" s="521"/>
      <c r="F23" s="521"/>
      <c r="G23" s="521"/>
      <c r="H23" s="522"/>
      <c r="I23" s="206">
        <f ca="1">入力と①ｽｺｱ重ね印刷!S17</f>
        <v>0</v>
      </c>
      <c r="J23" s="200">
        <f ca="1">入力と①ｽｺｱ重ね印刷!T17</f>
        <v>0</v>
      </c>
      <c r="K23" s="201">
        <f ca="1">入力と①ｽｺｱ重ね印刷!U17</f>
        <v>0</v>
      </c>
      <c r="L23" s="201">
        <f ca="1">入力と①ｽｺｱ重ね印刷!V17</f>
        <v>0</v>
      </c>
      <c r="M23" s="202">
        <f ca="1">入力と①ｽｺｱ重ね印刷!W17</f>
        <v>0</v>
      </c>
      <c r="O23" s="200" t="str">
        <f>入力と①ｽｺｱ重ね印刷!I117</f>
        <v/>
      </c>
      <c r="P23" s="201" t="str">
        <f>入力と①ｽｺｱ重ね印刷!J117</f>
        <v/>
      </c>
      <c r="Q23" s="201" t="str">
        <f>入力と①ｽｺｱ重ね印刷!K117</f>
        <v/>
      </c>
      <c r="R23" s="201" t="str">
        <f>入力と①ｽｺｱ重ね印刷!L117</f>
        <v/>
      </c>
      <c r="S23" s="201" t="str">
        <f>入力と①ｽｺｱ重ね印刷!M117</f>
        <v/>
      </c>
      <c r="T23" s="201" t="str">
        <f>入力と①ｽｺｱ重ね印刷!N117</f>
        <v/>
      </c>
      <c r="U23" s="201" t="str">
        <f>入力と①ｽｺｱ重ね印刷!O117</f>
        <v/>
      </c>
      <c r="V23" s="202" t="str">
        <f>入力と①ｽｺｱ重ね印刷!P117</f>
        <v/>
      </c>
      <c r="X23" s="200"/>
      <c r="Y23" s="201"/>
      <c r="Z23" s="201"/>
      <c r="AA23" s="201"/>
      <c r="AB23" s="201"/>
      <c r="AC23" s="201"/>
      <c r="AD23" s="201"/>
      <c r="AE23" s="202"/>
    </row>
    <row r="24" spans="1:31" ht="12.75" customHeight="1" x14ac:dyDescent="0.2">
      <c r="A24" s="166">
        <f ca="1">試合情報とｻｲﾝ用①印刷!B25</f>
        <v>9</v>
      </c>
      <c r="B24" s="168">
        <f ca="1">試合情報とｻｲﾝ用①印刷!D25</f>
        <v>0</v>
      </c>
      <c r="C24" s="514" t="str">
        <f ca="1">試合情報とｻｲﾝ用①印刷!C25</f>
        <v>長門 大井</v>
      </c>
      <c r="D24" s="515"/>
      <c r="E24" s="515"/>
      <c r="F24" s="515"/>
      <c r="G24" s="515"/>
      <c r="H24" s="516"/>
      <c r="I24" s="171">
        <f ca="1">入力と①ｽｺｱ重ね印刷!S18</f>
        <v>0</v>
      </c>
      <c r="J24" s="166">
        <f ca="1">入力と①ｽｺｱ重ね印刷!T18</f>
        <v>0</v>
      </c>
      <c r="K24" s="167">
        <f ca="1">入力と①ｽｺｱ重ね印刷!U18</f>
        <v>0</v>
      </c>
      <c r="L24" s="167">
        <f ca="1">入力と①ｽｺｱ重ね印刷!V18</f>
        <v>0</v>
      </c>
      <c r="M24" s="168">
        <f ca="1">入力と①ｽｺｱ重ね印刷!W18</f>
        <v>0</v>
      </c>
      <c r="O24" s="166" t="str">
        <f>入力と①ｽｺｱ重ね印刷!I118</f>
        <v/>
      </c>
      <c r="P24" s="167" t="str">
        <f>入力と①ｽｺｱ重ね印刷!J118</f>
        <v/>
      </c>
      <c r="Q24" s="167" t="str">
        <f>入力と①ｽｺｱ重ね印刷!K118</f>
        <v/>
      </c>
      <c r="R24" s="167" t="str">
        <f>入力と①ｽｺｱ重ね印刷!L118</f>
        <v/>
      </c>
      <c r="S24" s="167" t="str">
        <f>入力と①ｽｺｱ重ね印刷!M118</f>
        <v/>
      </c>
      <c r="T24" s="167" t="str">
        <f>入力と①ｽｺｱ重ね印刷!N118</f>
        <v/>
      </c>
      <c r="U24" s="167" t="str">
        <f>入力と①ｽｺｱ重ね印刷!O118</f>
        <v/>
      </c>
      <c r="V24" s="168" t="str">
        <f>入力と①ｽｺｱ重ね印刷!P118</f>
        <v/>
      </c>
      <c r="X24" s="166"/>
      <c r="Y24" s="167"/>
      <c r="Z24" s="167"/>
      <c r="AA24" s="167"/>
      <c r="AB24" s="167"/>
      <c r="AC24" s="167"/>
      <c r="AD24" s="167"/>
      <c r="AE24" s="168"/>
    </row>
    <row r="25" spans="1:31" ht="12.75" customHeight="1" x14ac:dyDescent="0.2">
      <c r="A25" s="200">
        <f ca="1">試合情報とｻｲﾝ用①印刷!B26</f>
        <v>10</v>
      </c>
      <c r="B25" s="202">
        <f ca="1">試合情報とｻｲﾝ用①印刷!D26</f>
        <v>0</v>
      </c>
      <c r="C25" s="520" t="str">
        <f ca="1">試合情報とｻｲﾝ用①印刷!C26</f>
        <v>宇賀 本郷</v>
      </c>
      <c r="D25" s="521"/>
      <c r="E25" s="521"/>
      <c r="F25" s="521"/>
      <c r="G25" s="521"/>
      <c r="H25" s="522"/>
      <c r="I25" s="206">
        <f ca="1">入力と①ｽｺｱ重ね印刷!S19</f>
        <v>0</v>
      </c>
      <c r="J25" s="200">
        <f ca="1">入力と①ｽｺｱ重ね印刷!T19</f>
        <v>0</v>
      </c>
      <c r="K25" s="201">
        <f ca="1">入力と①ｽｺｱ重ね印刷!U19</f>
        <v>0</v>
      </c>
      <c r="L25" s="201">
        <f ca="1">入力と①ｽｺｱ重ね印刷!V19</f>
        <v>0</v>
      </c>
      <c r="M25" s="202">
        <f ca="1">入力と①ｽｺｱ重ね印刷!W19</f>
        <v>0</v>
      </c>
      <c r="O25" s="200" t="str">
        <f>入力と①ｽｺｱ重ね印刷!I119</f>
        <v/>
      </c>
      <c r="P25" s="201" t="str">
        <f>入力と①ｽｺｱ重ね印刷!J119</f>
        <v/>
      </c>
      <c r="Q25" s="201" t="str">
        <f>入力と①ｽｺｱ重ね印刷!K119</f>
        <v/>
      </c>
      <c r="R25" s="201" t="str">
        <f>入力と①ｽｺｱ重ね印刷!L119</f>
        <v/>
      </c>
      <c r="S25" s="201" t="str">
        <f>入力と①ｽｺｱ重ね印刷!M119</f>
        <v/>
      </c>
      <c r="T25" s="201" t="str">
        <f>入力と①ｽｺｱ重ね印刷!N119</f>
        <v/>
      </c>
      <c r="U25" s="201" t="str">
        <f>入力と①ｽｺｱ重ね印刷!O119</f>
        <v/>
      </c>
      <c r="V25" s="202" t="str">
        <f>入力と①ｽｺｱ重ね印刷!P119</f>
        <v/>
      </c>
      <c r="X25" s="200"/>
      <c r="Y25" s="201"/>
      <c r="Z25" s="201"/>
      <c r="AA25" s="201"/>
      <c r="AB25" s="201"/>
      <c r="AC25" s="201"/>
      <c r="AD25" s="201"/>
      <c r="AE25" s="202"/>
    </row>
    <row r="26" spans="1:31" ht="12.75" customHeight="1" x14ac:dyDescent="0.2">
      <c r="A26" s="166">
        <f ca="1">試合情報とｻｲﾝ用①印刷!B27</f>
        <v>11</v>
      </c>
      <c r="B26" s="168">
        <f ca="1">試合情報とｻｲﾝ用①印刷!D27</f>
        <v>0</v>
      </c>
      <c r="C26" s="514" t="str">
        <f ca="1">試合情報とｻｲﾝ用①印刷!C27</f>
        <v>石見 横田</v>
      </c>
      <c r="D26" s="515"/>
      <c r="E26" s="515"/>
      <c r="F26" s="515"/>
      <c r="G26" s="515"/>
      <c r="H26" s="516"/>
      <c r="I26" s="171">
        <f ca="1">入力と①ｽｺｱ重ね印刷!S20</f>
        <v>0</v>
      </c>
      <c r="J26" s="166">
        <f ca="1">入力と①ｽｺｱ重ね印刷!T20</f>
        <v>0</v>
      </c>
      <c r="K26" s="167">
        <f ca="1">入力と①ｽｺｱ重ね印刷!U20</f>
        <v>0</v>
      </c>
      <c r="L26" s="167">
        <f ca="1">入力と①ｽｺｱ重ね印刷!V20</f>
        <v>0</v>
      </c>
      <c r="M26" s="168">
        <f ca="1">入力と①ｽｺｱ重ね印刷!W20</f>
        <v>0</v>
      </c>
      <c r="O26" s="166" t="str">
        <f>入力と①ｽｺｱ重ね印刷!I120</f>
        <v/>
      </c>
      <c r="P26" s="167" t="str">
        <f>入力と①ｽｺｱ重ね印刷!J120</f>
        <v/>
      </c>
      <c r="Q26" s="167" t="str">
        <f>入力と①ｽｺｱ重ね印刷!K120</f>
        <v/>
      </c>
      <c r="R26" s="167" t="str">
        <f>入力と①ｽｺｱ重ね印刷!L120</f>
        <v/>
      </c>
      <c r="S26" s="167" t="str">
        <f>入力と①ｽｺｱ重ね印刷!M120</f>
        <v/>
      </c>
      <c r="T26" s="167" t="str">
        <f>入力と①ｽｺｱ重ね印刷!N120</f>
        <v/>
      </c>
      <c r="U26" s="167" t="str">
        <f>入力と①ｽｺｱ重ね印刷!O120</f>
        <v/>
      </c>
      <c r="V26" s="168" t="str">
        <f>入力と①ｽｺｱ重ね印刷!P120</f>
        <v/>
      </c>
      <c r="X26" s="166"/>
      <c r="Y26" s="167"/>
      <c r="Z26" s="167"/>
      <c r="AA26" s="167"/>
      <c r="AB26" s="167"/>
      <c r="AC26" s="167"/>
      <c r="AD26" s="167"/>
      <c r="AE26" s="168"/>
    </row>
    <row r="27" spans="1:31" ht="12.75" customHeight="1" x14ac:dyDescent="0.2">
      <c r="A27" s="200">
        <f ca="1">試合情報とｻｲﾝ用①印刷!B28</f>
        <v>12</v>
      </c>
      <c r="B27" s="202">
        <f ca="1">試合情報とｻｲﾝ用①印刷!D28</f>
        <v>0</v>
      </c>
      <c r="C27" s="520" t="str">
        <f ca="1">試合情報とｻｲﾝ用①印刷!C28</f>
        <v>石見 津田</v>
      </c>
      <c r="D27" s="521"/>
      <c r="E27" s="521"/>
      <c r="F27" s="521"/>
      <c r="G27" s="521"/>
      <c r="H27" s="522"/>
      <c r="I27" s="206">
        <f ca="1">入力と①ｽｺｱ重ね印刷!S21</f>
        <v>0</v>
      </c>
      <c r="J27" s="200">
        <f ca="1">入力と①ｽｺｱ重ね印刷!T21</f>
        <v>0</v>
      </c>
      <c r="K27" s="201">
        <f ca="1">入力と①ｽｺｱ重ね印刷!U21</f>
        <v>0</v>
      </c>
      <c r="L27" s="201">
        <f ca="1">入力と①ｽｺｱ重ね印刷!V21</f>
        <v>0</v>
      </c>
      <c r="M27" s="202">
        <f ca="1">入力と①ｽｺｱ重ね印刷!W21</f>
        <v>0</v>
      </c>
      <c r="O27" s="200" t="str">
        <f>入力と①ｽｺｱ重ね印刷!I121</f>
        <v/>
      </c>
      <c r="P27" s="201" t="str">
        <f>入力と①ｽｺｱ重ね印刷!J121</f>
        <v/>
      </c>
      <c r="Q27" s="201" t="str">
        <f>入力と①ｽｺｱ重ね印刷!K121</f>
        <v/>
      </c>
      <c r="R27" s="201" t="str">
        <f>入力と①ｽｺｱ重ね印刷!L121</f>
        <v/>
      </c>
      <c r="S27" s="201" t="str">
        <f>入力と①ｽｺｱ重ね印刷!M121</f>
        <v/>
      </c>
      <c r="T27" s="201" t="str">
        <f>入力と①ｽｺｱ重ね印刷!N121</f>
        <v/>
      </c>
      <c r="U27" s="201" t="str">
        <f>入力と①ｽｺｱ重ね印刷!O121</f>
        <v/>
      </c>
      <c r="V27" s="202" t="str">
        <f>入力と①ｽｺｱ重ね印刷!P121</f>
        <v/>
      </c>
      <c r="X27" s="200"/>
      <c r="Y27" s="201"/>
      <c r="Z27" s="201"/>
      <c r="AA27" s="201"/>
      <c r="AB27" s="201"/>
      <c r="AC27" s="201"/>
      <c r="AD27" s="201"/>
      <c r="AE27" s="202"/>
    </row>
    <row r="28" spans="1:31" ht="12.75" customHeight="1" x14ac:dyDescent="0.2">
      <c r="A28" s="166">
        <f ca="1">試合情報とｻｲﾝ用①印刷!B29</f>
        <v>13</v>
      </c>
      <c r="B28" s="168">
        <f ca="1">試合情報とｻｲﾝ用①印刷!D29</f>
        <v>0</v>
      </c>
      <c r="C28" s="514" t="str">
        <f ca="1">試合情報とｻｲﾝ用①印刷!C29</f>
        <v>三保 三隅</v>
      </c>
      <c r="D28" s="515"/>
      <c r="E28" s="515"/>
      <c r="F28" s="515"/>
      <c r="G28" s="515"/>
      <c r="H28" s="516"/>
      <c r="I28" s="171">
        <f ca="1">入力と①ｽｺｱ重ね印刷!S22</f>
        <v>0</v>
      </c>
      <c r="J28" s="166">
        <f ca="1">入力と①ｽｺｱ重ね印刷!T22</f>
        <v>0</v>
      </c>
      <c r="K28" s="167">
        <f ca="1">入力と①ｽｺｱ重ね印刷!U22</f>
        <v>0</v>
      </c>
      <c r="L28" s="167">
        <f ca="1">入力と①ｽｺｱ重ね印刷!V22</f>
        <v>0</v>
      </c>
      <c r="M28" s="168">
        <f ca="1">入力と①ｽｺｱ重ね印刷!W22</f>
        <v>0</v>
      </c>
      <c r="O28" s="166" t="str">
        <f>入力と①ｽｺｱ重ね印刷!I122</f>
        <v/>
      </c>
      <c r="P28" s="167" t="str">
        <f>入力と①ｽｺｱ重ね印刷!J122</f>
        <v/>
      </c>
      <c r="Q28" s="167" t="str">
        <f>入力と①ｽｺｱ重ね印刷!K122</f>
        <v/>
      </c>
      <c r="R28" s="167" t="str">
        <f>入力と①ｽｺｱ重ね印刷!L122</f>
        <v/>
      </c>
      <c r="S28" s="167" t="str">
        <f>入力と①ｽｺｱ重ね印刷!M122</f>
        <v/>
      </c>
      <c r="T28" s="167" t="str">
        <f>入力と①ｽｺｱ重ね印刷!N122</f>
        <v/>
      </c>
      <c r="U28" s="167" t="str">
        <f>入力と①ｽｺｱ重ね印刷!O122</f>
        <v/>
      </c>
      <c r="V28" s="168" t="str">
        <f>入力と①ｽｺｱ重ね印刷!P122</f>
        <v/>
      </c>
      <c r="X28" s="166"/>
      <c r="Y28" s="167"/>
      <c r="Z28" s="167"/>
      <c r="AA28" s="167"/>
      <c r="AB28" s="167"/>
      <c r="AC28" s="167"/>
      <c r="AD28" s="167"/>
      <c r="AE28" s="168"/>
    </row>
    <row r="29" spans="1:31" ht="12.75" customHeight="1" x14ac:dyDescent="0.2">
      <c r="A29" s="200">
        <f ca="1">試合情報とｻｲﾝ用①印刷!B30</f>
        <v>14</v>
      </c>
      <c r="B29" s="202">
        <f ca="1">試合情報とｻｲﾝ用①印刷!D30</f>
        <v>0</v>
      </c>
      <c r="C29" s="520" t="str">
        <f ca="1">試合情報とｻｲﾝ用①印刷!C30</f>
        <v>梶栗 郷台地</v>
      </c>
      <c r="D29" s="521"/>
      <c r="E29" s="521"/>
      <c r="F29" s="521"/>
      <c r="G29" s="521"/>
      <c r="H29" s="522"/>
      <c r="I29" s="206">
        <f ca="1">入力と①ｽｺｱ重ね印刷!S23</f>
        <v>0</v>
      </c>
      <c r="J29" s="200">
        <f ca="1">入力と①ｽｺｱ重ね印刷!T23</f>
        <v>0</v>
      </c>
      <c r="K29" s="201">
        <f ca="1">入力と①ｽｺｱ重ね印刷!U23</f>
        <v>0</v>
      </c>
      <c r="L29" s="201">
        <f ca="1">入力と①ｽｺｱ重ね印刷!V23</f>
        <v>0</v>
      </c>
      <c r="M29" s="202">
        <f ca="1">入力と①ｽｺｱ重ね印刷!W23</f>
        <v>0</v>
      </c>
      <c r="O29" s="200" t="str">
        <f>入力と①ｽｺｱ重ね印刷!I123</f>
        <v/>
      </c>
      <c r="P29" s="201" t="str">
        <f>入力と①ｽｺｱ重ね印刷!J123</f>
        <v/>
      </c>
      <c r="Q29" s="201" t="str">
        <f>入力と①ｽｺｱ重ね印刷!K123</f>
        <v/>
      </c>
      <c r="R29" s="201" t="str">
        <f>入力と①ｽｺｱ重ね印刷!L123</f>
        <v/>
      </c>
      <c r="S29" s="201" t="str">
        <f>入力と①ｽｺｱ重ね印刷!M123</f>
        <v/>
      </c>
      <c r="T29" s="201" t="str">
        <f>入力と①ｽｺｱ重ね印刷!N123</f>
        <v/>
      </c>
      <c r="U29" s="201" t="str">
        <f>入力と①ｽｺｱ重ね印刷!O123</f>
        <v/>
      </c>
      <c r="V29" s="202" t="str">
        <f>入力と①ｽｺｱ重ね印刷!P123</f>
        <v/>
      </c>
      <c r="X29" s="200"/>
      <c r="Y29" s="201"/>
      <c r="Z29" s="201"/>
      <c r="AA29" s="201"/>
      <c r="AB29" s="201"/>
      <c r="AC29" s="201"/>
      <c r="AD29" s="201"/>
      <c r="AE29" s="202"/>
    </row>
    <row r="30" spans="1:31" ht="12.75" customHeight="1" x14ac:dyDescent="0.2">
      <c r="A30" s="166">
        <f ca="1">試合情報とｻｲﾝ用①印刷!B31</f>
        <v>15</v>
      </c>
      <c r="B30" s="168">
        <f ca="1">試合情報とｻｲﾝ用①印刷!D31</f>
        <v>0</v>
      </c>
      <c r="C30" s="514" t="str">
        <f ca="1">試合情報とｻｲﾝ用①印刷!C31</f>
        <v>宇田 郷</v>
      </c>
      <c r="D30" s="515"/>
      <c r="E30" s="515"/>
      <c r="F30" s="515"/>
      <c r="G30" s="515"/>
      <c r="H30" s="516"/>
      <c r="I30" s="171">
        <f ca="1">入力と①ｽｺｱ重ね印刷!S24</f>
        <v>0</v>
      </c>
      <c r="J30" s="166">
        <f ca="1">入力と①ｽｺｱ重ね印刷!T24</f>
        <v>0</v>
      </c>
      <c r="K30" s="167">
        <f ca="1">入力と①ｽｺｱ重ね印刷!U24</f>
        <v>0</v>
      </c>
      <c r="L30" s="167">
        <f ca="1">入力と①ｽｺｱ重ね印刷!V24</f>
        <v>0</v>
      </c>
      <c r="M30" s="168">
        <f ca="1">入力と①ｽｺｱ重ね印刷!W24</f>
        <v>0</v>
      </c>
      <c r="O30" s="166" t="str">
        <f>入力と①ｽｺｱ重ね印刷!I124</f>
        <v/>
      </c>
      <c r="P30" s="167" t="str">
        <f>入力と①ｽｺｱ重ね印刷!J124</f>
        <v/>
      </c>
      <c r="Q30" s="167" t="str">
        <f>入力と①ｽｺｱ重ね印刷!K124</f>
        <v/>
      </c>
      <c r="R30" s="167" t="str">
        <f>入力と①ｽｺｱ重ね印刷!L124</f>
        <v/>
      </c>
      <c r="S30" s="167" t="str">
        <f>入力と①ｽｺｱ重ね印刷!M124</f>
        <v/>
      </c>
      <c r="T30" s="167" t="str">
        <f>入力と①ｽｺｱ重ね印刷!N124</f>
        <v/>
      </c>
      <c r="U30" s="167" t="str">
        <f>入力と①ｽｺｱ重ね印刷!O124</f>
        <v/>
      </c>
      <c r="V30" s="168" t="str">
        <f>入力と①ｽｺｱ重ね印刷!P124</f>
        <v/>
      </c>
      <c r="X30" s="166"/>
      <c r="Y30" s="167"/>
      <c r="Z30" s="167"/>
      <c r="AA30" s="167"/>
      <c r="AB30" s="167"/>
      <c r="AC30" s="167"/>
      <c r="AD30" s="167"/>
      <c r="AE30" s="168"/>
    </row>
    <row r="31" spans="1:31" ht="12.75" customHeight="1" x14ac:dyDescent="0.2">
      <c r="A31" s="207">
        <f ca="1">試合情報とｻｲﾝ用①印刷!B32</f>
        <v>16</v>
      </c>
      <c r="B31" s="208">
        <f ca="1">試合情報とｻｲﾝ用①印刷!D32</f>
        <v>0</v>
      </c>
      <c r="C31" s="520" t="str">
        <f ca="1">試合情報とｻｲﾝ用①印刷!C32</f>
        <v>戸田 小浜</v>
      </c>
      <c r="D31" s="521"/>
      <c r="E31" s="521"/>
      <c r="F31" s="521"/>
      <c r="G31" s="521"/>
      <c r="H31" s="522"/>
      <c r="I31" s="206">
        <f ca="1">入力と①ｽｺｱ重ね印刷!S25</f>
        <v>0</v>
      </c>
      <c r="J31" s="200">
        <f ca="1">入力と①ｽｺｱ重ね印刷!T25</f>
        <v>0</v>
      </c>
      <c r="K31" s="201">
        <f ca="1">入力と①ｽｺｱ重ね印刷!U25</f>
        <v>0</v>
      </c>
      <c r="L31" s="209">
        <f ca="1">入力と①ｽｺｱ重ね印刷!V25</f>
        <v>0</v>
      </c>
      <c r="M31" s="208">
        <f ca="1">入力と①ｽｺｱ重ね印刷!W25</f>
        <v>0</v>
      </c>
      <c r="O31" s="200" t="str">
        <f>入力と①ｽｺｱ重ね印刷!I125</f>
        <v/>
      </c>
      <c r="P31" s="201" t="str">
        <f>入力と①ｽｺｱ重ね印刷!J125</f>
        <v/>
      </c>
      <c r="Q31" s="201" t="str">
        <f>入力と①ｽｺｱ重ね印刷!K125</f>
        <v/>
      </c>
      <c r="R31" s="201" t="str">
        <f>入力と①ｽｺｱ重ね印刷!L125</f>
        <v/>
      </c>
      <c r="S31" s="201" t="str">
        <f>入力と①ｽｺｱ重ね印刷!M125</f>
        <v/>
      </c>
      <c r="T31" s="201" t="str">
        <f>入力と①ｽｺｱ重ね印刷!N125</f>
        <v/>
      </c>
      <c r="U31" s="201" t="str">
        <f>入力と①ｽｺｱ重ね印刷!O125</f>
        <v/>
      </c>
      <c r="V31" s="202" t="str">
        <f>入力と①ｽｺｱ重ね印刷!P125</f>
        <v/>
      </c>
      <c r="X31" s="200"/>
      <c r="Y31" s="201"/>
      <c r="Z31" s="201"/>
      <c r="AA31" s="201"/>
      <c r="AB31" s="201"/>
      <c r="AC31" s="201"/>
      <c r="AD31" s="201"/>
      <c r="AE31" s="202"/>
    </row>
    <row r="32" spans="1:31" ht="12.75" customHeight="1" x14ac:dyDescent="0.2">
      <c r="A32" s="517" t="str">
        <f ca="1">IF(試合情報とｻｲﾝ用①印刷!B34=101,"監督A",(試合情報とｻｲﾝ用①印刷!B34))</f>
        <v>監督A</v>
      </c>
      <c r="B32" s="519"/>
      <c r="C32" s="517" t="str">
        <f ca="1">試合情報とｻｲﾝ用①印刷!C34</f>
        <v>阿川 湯玉</v>
      </c>
      <c r="D32" s="518"/>
      <c r="E32" s="518"/>
      <c r="F32" s="518"/>
      <c r="G32" s="518"/>
      <c r="H32" s="518"/>
      <c r="I32" s="519"/>
      <c r="J32" s="172">
        <f>入力と①ｽｺｱ重ね印刷!T26</f>
        <v>0</v>
      </c>
      <c r="K32" s="172">
        <f>入力と①ｽｺｱ重ね印刷!U26</f>
        <v>0</v>
      </c>
      <c r="L32" s="172">
        <f>入力と①ｽｺｱ重ね印刷!V26</f>
        <v>0</v>
      </c>
      <c r="M32" s="170">
        <f>入力と①ｽｺｱ重ね印刷!W26</f>
        <v>0</v>
      </c>
      <c r="O32" s="166" t="str">
        <f>入力と①ｽｺｱ重ね印刷!I126</f>
        <v/>
      </c>
      <c r="P32" s="167" t="str">
        <f>入力と①ｽｺｱ重ね印刷!J126</f>
        <v/>
      </c>
      <c r="Q32" s="167" t="str">
        <f>入力と①ｽｺｱ重ね印刷!K126</f>
        <v/>
      </c>
      <c r="R32" s="167" t="str">
        <f>入力と①ｽｺｱ重ね印刷!L126</f>
        <v/>
      </c>
      <c r="S32" s="167" t="str">
        <f>入力と①ｽｺｱ重ね印刷!M126</f>
        <v/>
      </c>
      <c r="T32" s="167" t="str">
        <f>入力と①ｽｺｱ重ね印刷!N126</f>
        <v/>
      </c>
      <c r="U32" s="167" t="str">
        <f>入力と①ｽｺｱ重ね印刷!O126</f>
        <v/>
      </c>
      <c r="V32" s="168" t="str">
        <f>入力と①ｽｺｱ重ね印刷!P126</f>
        <v/>
      </c>
      <c r="X32" s="166"/>
      <c r="Y32" s="167"/>
      <c r="Z32" s="167"/>
      <c r="AA32" s="167"/>
      <c r="AB32" s="167"/>
      <c r="AC32" s="167"/>
      <c r="AD32" s="167"/>
      <c r="AE32" s="168"/>
    </row>
    <row r="33" spans="1:31" ht="12.75" customHeight="1" x14ac:dyDescent="0.2">
      <c r="A33" s="520" t="str">
        <f ca="1">IF(試合情報とｻｲﾝ用①印刷!B35=102,"役員B",(試合情報とｻｲﾝ用①印刷!B35))</f>
        <v>役員B</v>
      </c>
      <c r="B33" s="522"/>
      <c r="C33" s="520" t="str">
        <f ca="1">試合情報とｻｲﾝ用①印刷!C35</f>
        <v>黒井 村</v>
      </c>
      <c r="D33" s="521"/>
      <c r="E33" s="521"/>
      <c r="F33" s="521"/>
      <c r="G33" s="521"/>
      <c r="H33" s="521"/>
      <c r="I33" s="522"/>
      <c r="J33" s="201">
        <f>入力と①ｽｺｱ重ね印刷!T27</f>
        <v>0</v>
      </c>
      <c r="K33" s="201">
        <f>入力と①ｽｺｱ重ね印刷!U27</f>
        <v>0</v>
      </c>
      <c r="L33" s="201">
        <f>入力と①ｽｺｱ重ね印刷!V27</f>
        <v>0</v>
      </c>
      <c r="M33" s="202">
        <f>入力と①ｽｺｱ重ね印刷!W27</f>
        <v>0</v>
      </c>
      <c r="O33" s="200" t="str">
        <f>入力と①ｽｺｱ重ね印刷!I127</f>
        <v/>
      </c>
      <c r="P33" s="201" t="str">
        <f>入力と①ｽｺｱ重ね印刷!J127</f>
        <v/>
      </c>
      <c r="Q33" s="201" t="str">
        <f>入力と①ｽｺｱ重ね印刷!K127</f>
        <v/>
      </c>
      <c r="R33" s="201" t="str">
        <f>入力と①ｽｺｱ重ね印刷!L127</f>
        <v/>
      </c>
      <c r="S33" s="201" t="str">
        <f>入力と①ｽｺｱ重ね印刷!M127</f>
        <v/>
      </c>
      <c r="T33" s="201" t="str">
        <f>入力と①ｽｺｱ重ね印刷!N127</f>
        <v/>
      </c>
      <c r="U33" s="201" t="str">
        <f>入力と①ｽｺｱ重ね印刷!O127</f>
        <v/>
      </c>
      <c r="V33" s="202" t="str">
        <f>入力と①ｽｺｱ重ね印刷!P127</f>
        <v/>
      </c>
      <c r="X33" s="200"/>
      <c r="Y33" s="201"/>
      <c r="Z33" s="201"/>
      <c r="AA33" s="201"/>
      <c r="AB33" s="201"/>
      <c r="AC33" s="201"/>
      <c r="AD33" s="201"/>
      <c r="AE33" s="202"/>
    </row>
    <row r="34" spans="1:31" ht="12.75" customHeight="1" x14ac:dyDescent="0.2">
      <c r="A34" s="514" t="str">
        <f ca="1">IF(試合情報とｻｲﾝ用①印刷!B36=103,"役員C",(試合情報とｻｲﾝ用①印刷!B36))</f>
        <v>役員C</v>
      </c>
      <c r="B34" s="516"/>
      <c r="C34" s="514" t="str">
        <f ca="1">試合情報とｻｲﾝ用①印刷!C36</f>
        <v>雀田 居能</v>
      </c>
      <c r="D34" s="515"/>
      <c r="E34" s="515"/>
      <c r="F34" s="515"/>
      <c r="G34" s="515"/>
      <c r="H34" s="515"/>
      <c r="I34" s="516"/>
      <c r="J34" s="167">
        <f>入力と①ｽｺｱ重ね印刷!T28</f>
        <v>0</v>
      </c>
      <c r="K34" s="167">
        <f>入力と①ｽｺｱ重ね印刷!U28</f>
        <v>0</v>
      </c>
      <c r="L34" s="167">
        <f>入力と①ｽｺｱ重ね印刷!V28</f>
        <v>0</v>
      </c>
      <c r="M34" s="168">
        <f>入力と①ｽｺｱ重ね印刷!W28</f>
        <v>0</v>
      </c>
      <c r="O34" s="166" t="str">
        <f>入力と①ｽｺｱ重ね印刷!I128</f>
        <v/>
      </c>
      <c r="P34" s="167" t="str">
        <f>入力と①ｽｺｱ重ね印刷!J128</f>
        <v/>
      </c>
      <c r="Q34" s="167" t="str">
        <f>入力と①ｽｺｱ重ね印刷!K128</f>
        <v/>
      </c>
      <c r="R34" s="167" t="str">
        <f>入力と①ｽｺｱ重ね印刷!L128</f>
        <v/>
      </c>
      <c r="S34" s="167" t="str">
        <f>入力と①ｽｺｱ重ね印刷!M128</f>
        <v/>
      </c>
      <c r="T34" s="167" t="str">
        <f>入力と①ｽｺｱ重ね印刷!N128</f>
        <v/>
      </c>
      <c r="U34" s="167" t="str">
        <f>入力と①ｽｺｱ重ね印刷!O128</f>
        <v/>
      </c>
      <c r="V34" s="168" t="str">
        <f>入力と①ｽｺｱ重ね印刷!P128</f>
        <v/>
      </c>
      <c r="X34" s="166"/>
      <c r="Y34" s="167"/>
      <c r="Z34" s="167"/>
      <c r="AA34" s="167"/>
      <c r="AB34" s="167"/>
      <c r="AC34" s="167"/>
      <c r="AD34" s="167"/>
      <c r="AE34" s="168"/>
    </row>
    <row r="35" spans="1:31" ht="12.75" customHeight="1" x14ac:dyDescent="0.2">
      <c r="A35" s="511" t="str">
        <f ca="1">IF(試合情報とｻｲﾝ用①印刷!B37=104,"役員D",(試合情報とｻｲﾝ用①印刷!B37))</f>
        <v>役員D</v>
      </c>
      <c r="B35" s="513"/>
      <c r="C35" s="511" t="str">
        <f ca="1">試合情報とｻｲﾝ用①印刷!C37</f>
        <v>黄波戸 仙崎</v>
      </c>
      <c r="D35" s="512"/>
      <c r="E35" s="512"/>
      <c r="F35" s="512"/>
      <c r="G35" s="512"/>
      <c r="H35" s="512"/>
      <c r="I35" s="513"/>
      <c r="J35" s="209">
        <f>入力と①ｽｺｱ重ね印刷!T29</f>
        <v>0</v>
      </c>
      <c r="K35" s="209">
        <f>入力と①ｽｺｱ重ね印刷!U29</f>
        <v>0</v>
      </c>
      <c r="L35" s="209">
        <f>入力と①ｽｺｱ重ね印刷!V29</f>
        <v>0</v>
      </c>
      <c r="M35" s="208">
        <f>入力と①ｽｺｱ重ね印刷!W29</f>
        <v>0</v>
      </c>
      <c r="O35" s="200" t="str">
        <f>入力と①ｽｺｱ重ね印刷!I129</f>
        <v/>
      </c>
      <c r="P35" s="201" t="str">
        <f>入力と①ｽｺｱ重ね印刷!J129</f>
        <v/>
      </c>
      <c r="Q35" s="201" t="str">
        <f>入力と①ｽｺｱ重ね印刷!K129</f>
        <v/>
      </c>
      <c r="R35" s="201" t="str">
        <f>入力と①ｽｺｱ重ね印刷!L129</f>
        <v/>
      </c>
      <c r="S35" s="201" t="str">
        <f>入力と①ｽｺｱ重ね印刷!M129</f>
        <v/>
      </c>
      <c r="T35" s="201" t="str">
        <f>入力と①ｽｺｱ重ね印刷!N129</f>
        <v/>
      </c>
      <c r="U35" s="201" t="str">
        <f>入力と①ｽｺｱ重ね印刷!O129</f>
        <v/>
      </c>
      <c r="V35" s="202" t="str">
        <f>入力と①ｽｺｱ重ね印刷!P129</f>
        <v/>
      </c>
      <c r="X35" s="200"/>
      <c r="Y35" s="201"/>
      <c r="Z35" s="201"/>
      <c r="AA35" s="201"/>
      <c r="AB35" s="201"/>
      <c r="AC35" s="201"/>
      <c r="AD35" s="201"/>
      <c r="AE35" s="202"/>
    </row>
    <row r="36" spans="1:31" ht="12.75" customHeight="1" x14ac:dyDescent="0.2">
      <c r="O36" s="166" t="str">
        <f>入力と①ｽｺｱ重ね印刷!I130</f>
        <v/>
      </c>
      <c r="P36" s="167" t="str">
        <f>入力と①ｽｺｱ重ね印刷!J130</f>
        <v/>
      </c>
      <c r="Q36" s="167" t="str">
        <f>入力と①ｽｺｱ重ね印刷!K130</f>
        <v/>
      </c>
      <c r="R36" s="167" t="str">
        <f>入力と①ｽｺｱ重ね印刷!L130</f>
        <v/>
      </c>
      <c r="S36" s="167" t="str">
        <f>入力と①ｽｺｱ重ね印刷!M130</f>
        <v/>
      </c>
      <c r="T36" s="167" t="str">
        <f>入力と①ｽｺｱ重ね印刷!N130</f>
        <v/>
      </c>
      <c r="U36" s="167" t="str">
        <f>入力と①ｽｺｱ重ね印刷!O130</f>
        <v/>
      </c>
      <c r="V36" s="168" t="str">
        <f>入力と①ｽｺｱ重ね印刷!P130</f>
        <v/>
      </c>
      <c r="X36" s="166"/>
      <c r="Y36" s="167"/>
      <c r="Z36" s="167"/>
      <c r="AA36" s="167"/>
      <c r="AB36" s="167"/>
      <c r="AC36" s="167"/>
      <c r="AD36" s="167"/>
      <c r="AE36" s="168"/>
    </row>
    <row r="37" spans="1:31" ht="12.75" customHeight="1" x14ac:dyDescent="0.2">
      <c r="A37" s="196" t="s">
        <v>159</v>
      </c>
      <c r="B37" s="197"/>
      <c r="C37" s="523" t="str">
        <f>IF(試合情報とｻｲﾝ用①印刷!C11="","",(試合情報とｻｲﾝ用①印刷!C11))</f>
        <v>最上農業</v>
      </c>
      <c r="D37" s="524"/>
      <c r="E37" s="524"/>
      <c r="F37" s="524"/>
      <c r="G37" s="524"/>
      <c r="H37" s="525"/>
      <c r="I37" s="198" t="s">
        <v>160</v>
      </c>
      <c r="J37" s="196" t="s">
        <v>166</v>
      </c>
      <c r="K37" s="199" t="s">
        <v>161</v>
      </c>
      <c r="L37" s="199" t="s">
        <v>162</v>
      </c>
      <c r="M37" s="197" t="s">
        <v>163</v>
      </c>
      <c r="O37" s="200" t="str">
        <f>入力と①ｽｺｱ重ね印刷!I131</f>
        <v/>
      </c>
      <c r="P37" s="201" t="str">
        <f>入力と①ｽｺｱ重ね印刷!J131</f>
        <v/>
      </c>
      <c r="Q37" s="201" t="str">
        <f>入力と①ｽｺｱ重ね印刷!K131</f>
        <v/>
      </c>
      <c r="R37" s="201" t="str">
        <f>入力と①ｽｺｱ重ね印刷!L131</f>
        <v/>
      </c>
      <c r="S37" s="201" t="str">
        <f>入力と①ｽｺｱ重ね印刷!M131</f>
        <v/>
      </c>
      <c r="T37" s="201" t="str">
        <f>入力と①ｽｺｱ重ね印刷!N131</f>
        <v/>
      </c>
      <c r="U37" s="201" t="str">
        <f>入力と①ｽｺｱ重ね印刷!O131</f>
        <v/>
      </c>
      <c r="V37" s="202" t="str">
        <f>入力と①ｽｺｱ重ね印刷!P131</f>
        <v/>
      </c>
      <c r="X37" s="200"/>
      <c r="Y37" s="201"/>
      <c r="Z37" s="201"/>
      <c r="AA37" s="201"/>
      <c r="AB37" s="201"/>
      <c r="AC37" s="201"/>
      <c r="AD37" s="201"/>
      <c r="AE37" s="202"/>
    </row>
    <row r="38" spans="1:31" ht="12.75" customHeight="1" x14ac:dyDescent="0.2">
      <c r="A38" s="169">
        <f ca="1">試合情報とｻｲﾝ用①印刷!F17</f>
        <v>1</v>
      </c>
      <c r="B38" s="170" t="str">
        <f ca="1">IF(試合情報とｻｲﾝ用①印刷!H17=0,"",試合情報とｻｲﾝ用①印刷!H17)</f>
        <v/>
      </c>
      <c r="C38" s="514" t="str">
        <f ca="1">試合情報とｻｲﾝ用①印刷!G17</f>
        <v>周防 佐山</v>
      </c>
      <c r="D38" s="515"/>
      <c r="E38" s="515"/>
      <c r="F38" s="515"/>
      <c r="G38" s="515"/>
      <c r="H38" s="516"/>
      <c r="I38" s="176">
        <f ca="1">入力と①ｽｺｱ重ね印刷!Z10</f>
        <v>0</v>
      </c>
      <c r="J38" s="169">
        <f ca="1">入力と①ｽｺｱ重ね印刷!AA10</f>
        <v>0</v>
      </c>
      <c r="K38" s="172">
        <f ca="1">入力と①ｽｺｱ重ね印刷!AB10</f>
        <v>0</v>
      </c>
      <c r="L38" s="172">
        <f ca="1">入力と①ｽｺｱ重ね印刷!AC10</f>
        <v>0</v>
      </c>
      <c r="M38" s="170">
        <f ca="1">入力と①ｽｺｱ重ね印刷!AD10</f>
        <v>0</v>
      </c>
      <c r="O38" s="166" t="str">
        <f>入力と①ｽｺｱ重ね印刷!I132</f>
        <v/>
      </c>
      <c r="P38" s="167" t="str">
        <f>入力と①ｽｺｱ重ね印刷!J132</f>
        <v/>
      </c>
      <c r="Q38" s="167" t="str">
        <f>入力と①ｽｺｱ重ね印刷!K132</f>
        <v/>
      </c>
      <c r="R38" s="167" t="str">
        <f>入力と①ｽｺｱ重ね印刷!L132</f>
        <v/>
      </c>
      <c r="S38" s="167" t="str">
        <f>入力と①ｽｺｱ重ね印刷!M132</f>
        <v/>
      </c>
      <c r="T38" s="167" t="str">
        <f>入力と①ｽｺｱ重ね印刷!N132</f>
        <v/>
      </c>
      <c r="U38" s="167" t="str">
        <f>入力と①ｽｺｱ重ね印刷!O132</f>
        <v/>
      </c>
      <c r="V38" s="168" t="str">
        <f>入力と①ｽｺｱ重ね印刷!P132</f>
        <v/>
      </c>
      <c r="X38" s="166"/>
      <c r="Y38" s="167"/>
      <c r="Z38" s="167"/>
      <c r="AA38" s="167"/>
      <c r="AB38" s="167"/>
      <c r="AC38" s="167"/>
      <c r="AD38" s="167"/>
      <c r="AE38" s="168"/>
    </row>
    <row r="39" spans="1:31" ht="12.75" customHeight="1" x14ac:dyDescent="0.2">
      <c r="A39" s="200">
        <f ca="1">試合情報とｻｲﾝ用①印刷!F18</f>
        <v>2</v>
      </c>
      <c r="B39" s="202" t="str">
        <f ca="1">IF(試合情報とｻｲﾝ用①印刷!H18=0,"",試合情報とｻｲﾝ用①印刷!H18)</f>
        <v/>
      </c>
      <c r="C39" s="520" t="str">
        <f ca="1">試合情報とｻｲﾝ用①印刷!G18</f>
        <v>周防 花岡</v>
      </c>
      <c r="D39" s="521"/>
      <c r="E39" s="521"/>
      <c r="F39" s="521"/>
      <c r="G39" s="521"/>
      <c r="H39" s="522"/>
      <c r="I39" s="206">
        <f ca="1">入力と①ｽｺｱ重ね印刷!Z11</f>
        <v>0</v>
      </c>
      <c r="J39" s="200">
        <f ca="1">入力と①ｽｺｱ重ね印刷!AA11</f>
        <v>0</v>
      </c>
      <c r="K39" s="201">
        <f ca="1">入力と①ｽｺｱ重ね印刷!AB11</f>
        <v>0</v>
      </c>
      <c r="L39" s="201">
        <f ca="1">入力と①ｽｺｱ重ね印刷!AC11</f>
        <v>0</v>
      </c>
      <c r="M39" s="202">
        <f ca="1">入力と①ｽｺｱ重ね印刷!AD11</f>
        <v>0</v>
      </c>
      <c r="O39" s="200" t="str">
        <f>入力と①ｽｺｱ重ね印刷!I133</f>
        <v/>
      </c>
      <c r="P39" s="201" t="str">
        <f>入力と①ｽｺｱ重ね印刷!J133</f>
        <v/>
      </c>
      <c r="Q39" s="201" t="str">
        <f>入力と①ｽｺｱ重ね印刷!K133</f>
        <v/>
      </c>
      <c r="R39" s="201" t="str">
        <f>入力と①ｽｺｱ重ね印刷!L133</f>
        <v/>
      </c>
      <c r="S39" s="201" t="str">
        <f>入力と①ｽｺｱ重ね印刷!M133</f>
        <v/>
      </c>
      <c r="T39" s="201" t="str">
        <f>入力と①ｽｺｱ重ね印刷!N133</f>
        <v/>
      </c>
      <c r="U39" s="201" t="str">
        <f>入力と①ｽｺｱ重ね印刷!O133</f>
        <v/>
      </c>
      <c r="V39" s="202" t="str">
        <f>入力と①ｽｺｱ重ね印刷!P133</f>
        <v/>
      </c>
      <c r="X39" s="200"/>
      <c r="Y39" s="201"/>
      <c r="Z39" s="201"/>
      <c r="AA39" s="201"/>
      <c r="AB39" s="201"/>
      <c r="AC39" s="201"/>
      <c r="AD39" s="201"/>
      <c r="AE39" s="202"/>
    </row>
    <row r="40" spans="1:31" ht="12.75" customHeight="1" x14ac:dyDescent="0.2">
      <c r="A40" s="166">
        <f ca="1">試合情報とｻｲﾝ用①印刷!F19</f>
        <v>3</v>
      </c>
      <c r="B40" s="168" t="str">
        <f ca="1">IF(試合情報とｻｲﾝ用①印刷!H19=0,"",試合情報とｻｲﾝ用①印刷!H19)</f>
        <v/>
      </c>
      <c r="C40" s="514" t="str">
        <f ca="1">試合情報とｻｲﾝ用①印刷!G19</f>
        <v>周防 下郷</v>
      </c>
      <c r="D40" s="515"/>
      <c r="E40" s="515"/>
      <c r="F40" s="515"/>
      <c r="G40" s="515"/>
      <c r="H40" s="516"/>
      <c r="I40" s="171">
        <f ca="1">入力と①ｽｺｱ重ね印刷!Z12</f>
        <v>0</v>
      </c>
      <c r="J40" s="166">
        <f ca="1">入力と①ｽｺｱ重ね印刷!AA12</f>
        <v>0</v>
      </c>
      <c r="K40" s="167">
        <f ca="1">入力と①ｽｺｱ重ね印刷!AB12</f>
        <v>0</v>
      </c>
      <c r="L40" s="167">
        <f ca="1">入力と①ｽｺｱ重ね印刷!AC12</f>
        <v>0</v>
      </c>
      <c r="M40" s="168">
        <f ca="1">入力と①ｽｺｱ重ね印刷!AD12</f>
        <v>0</v>
      </c>
      <c r="O40" s="166" t="str">
        <f>入力と①ｽｺｱ重ね印刷!I134</f>
        <v/>
      </c>
      <c r="P40" s="167" t="str">
        <f>入力と①ｽｺｱ重ね印刷!J134</f>
        <v/>
      </c>
      <c r="Q40" s="167" t="str">
        <f>入力と①ｽｺｱ重ね印刷!K134</f>
        <v/>
      </c>
      <c r="R40" s="167" t="str">
        <f>入力と①ｽｺｱ重ね印刷!L134</f>
        <v/>
      </c>
      <c r="S40" s="167" t="str">
        <f>入力と①ｽｺｱ重ね印刷!M134</f>
        <v/>
      </c>
      <c r="T40" s="167" t="str">
        <f>入力と①ｽｺｱ重ね印刷!N134</f>
        <v/>
      </c>
      <c r="U40" s="167" t="str">
        <f>入力と①ｽｺｱ重ね印刷!O134</f>
        <v/>
      </c>
      <c r="V40" s="168" t="str">
        <f>入力と①ｽｺｱ重ね印刷!P134</f>
        <v/>
      </c>
      <c r="X40" s="166"/>
      <c r="Y40" s="167"/>
      <c r="Z40" s="167"/>
      <c r="AA40" s="167"/>
      <c r="AB40" s="167"/>
      <c r="AC40" s="167"/>
      <c r="AD40" s="167"/>
      <c r="AE40" s="168"/>
    </row>
    <row r="41" spans="1:31" ht="12.75" customHeight="1" x14ac:dyDescent="0.2">
      <c r="A41" s="200">
        <f ca="1">試合情報とｻｲﾝ用①印刷!F20</f>
        <v>4</v>
      </c>
      <c r="B41" s="202" t="str">
        <f ca="1">IF(試合情報とｻｲﾝ用①印刷!H20=0,"",試合情報とｻｲﾝ用①印刷!H20)</f>
        <v/>
      </c>
      <c r="C41" s="520" t="str">
        <f ca="1">試合情報とｻｲﾝ用①印刷!G20</f>
        <v>周防 高森</v>
      </c>
      <c r="D41" s="521"/>
      <c r="E41" s="521"/>
      <c r="F41" s="521"/>
      <c r="G41" s="521"/>
      <c r="H41" s="522"/>
      <c r="I41" s="206">
        <f ca="1">入力と①ｽｺｱ重ね印刷!Z13</f>
        <v>0</v>
      </c>
      <c r="J41" s="200">
        <f ca="1">入力と①ｽｺｱ重ね印刷!AA13</f>
        <v>0</v>
      </c>
      <c r="K41" s="201">
        <f ca="1">入力と①ｽｺｱ重ね印刷!AB13</f>
        <v>0</v>
      </c>
      <c r="L41" s="201">
        <f ca="1">入力と①ｽｺｱ重ね印刷!AC13</f>
        <v>0</v>
      </c>
      <c r="M41" s="202">
        <f ca="1">入力と①ｽｺｱ重ね印刷!AD13</f>
        <v>0</v>
      </c>
      <c r="O41" s="200" t="str">
        <f>入力と①ｽｺｱ重ね印刷!I135</f>
        <v/>
      </c>
      <c r="P41" s="201" t="str">
        <f>入力と①ｽｺｱ重ね印刷!J135</f>
        <v/>
      </c>
      <c r="Q41" s="201" t="str">
        <f>入力と①ｽｺｱ重ね印刷!K135</f>
        <v/>
      </c>
      <c r="R41" s="201" t="str">
        <f>入力と①ｽｺｱ重ね印刷!L135</f>
        <v/>
      </c>
      <c r="S41" s="201" t="str">
        <f>入力と①ｽｺｱ重ね印刷!M135</f>
        <v/>
      </c>
      <c r="T41" s="201" t="str">
        <f>入力と①ｽｺｱ重ね印刷!N135</f>
        <v/>
      </c>
      <c r="U41" s="201" t="str">
        <f>入力と①ｽｺｱ重ね印刷!O135</f>
        <v/>
      </c>
      <c r="V41" s="202" t="str">
        <f>入力と①ｽｺｱ重ね印刷!P135</f>
        <v/>
      </c>
      <c r="X41" s="200"/>
      <c r="Y41" s="201"/>
      <c r="Z41" s="201"/>
      <c r="AA41" s="201"/>
      <c r="AB41" s="201"/>
      <c r="AC41" s="201"/>
      <c r="AD41" s="201"/>
      <c r="AE41" s="202"/>
    </row>
    <row r="42" spans="1:31" ht="12.75" customHeight="1" x14ac:dyDescent="0.2">
      <c r="A42" s="166">
        <f ca="1">試合情報とｻｲﾝ用①印刷!F21</f>
        <v>5</v>
      </c>
      <c r="B42" s="168" t="str">
        <f ca="1">IF(試合情報とｻｲﾝ用①印刷!H21=0,"",試合情報とｻｲﾝ用①印刷!H21)</f>
        <v/>
      </c>
      <c r="C42" s="514" t="str">
        <f ca="1">試合情報とｻｲﾝ用①印刷!G21</f>
        <v>周防 久保</v>
      </c>
      <c r="D42" s="515"/>
      <c r="E42" s="515"/>
      <c r="F42" s="515"/>
      <c r="G42" s="515"/>
      <c r="H42" s="516"/>
      <c r="I42" s="171">
        <f ca="1">入力と①ｽｺｱ重ね印刷!Z14</f>
        <v>0</v>
      </c>
      <c r="J42" s="166">
        <f ca="1">入力と①ｽｺｱ重ね印刷!AA14</f>
        <v>0</v>
      </c>
      <c r="K42" s="167">
        <f ca="1">入力と①ｽｺｱ重ね印刷!AB14</f>
        <v>0</v>
      </c>
      <c r="L42" s="167">
        <f ca="1">入力と①ｽｺｱ重ね印刷!AC14</f>
        <v>0</v>
      </c>
      <c r="M42" s="168">
        <f ca="1">入力と①ｽｺｱ重ね印刷!AD14</f>
        <v>0</v>
      </c>
      <c r="O42" s="166" t="str">
        <f>入力と①ｽｺｱ重ね印刷!I136</f>
        <v/>
      </c>
      <c r="P42" s="167" t="str">
        <f>入力と①ｽｺｱ重ね印刷!J136</f>
        <v/>
      </c>
      <c r="Q42" s="167" t="str">
        <f>入力と①ｽｺｱ重ね印刷!K136</f>
        <v/>
      </c>
      <c r="R42" s="167" t="str">
        <f>入力と①ｽｺｱ重ね印刷!L136</f>
        <v/>
      </c>
      <c r="S42" s="167" t="str">
        <f>入力と①ｽｺｱ重ね印刷!M136</f>
        <v/>
      </c>
      <c r="T42" s="167" t="str">
        <f>入力と①ｽｺｱ重ね印刷!N136</f>
        <v/>
      </c>
      <c r="U42" s="167" t="str">
        <f>入力と①ｽｺｱ重ね印刷!O136</f>
        <v/>
      </c>
      <c r="V42" s="168" t="str">
        <f>入力と①ｽｺｱ重ね印刷!P136</f>
        <v/>
      </c>
      <c r="X42" s="166"/>
      <c r="Y42" s="167"/>
      <c r="Z42" s="167"/>
      <c r="AA42" s="167"/>
      <c r="AB42" s="167"/>
      <c r="AC42" s="167"/>
      <c r="AD42" s="167"/>
      <c r="AE42" s="168"/>
    </row>
    <row r="43" spans="1:31" ht="12.75" customHeight="1" x14ac:dyDescent="0.2">
      <c r="A43" s="200">
        <f ca="1">試合情報とｻｲﾝ用①印刷!F22</f>
        <v>6</v>
      </c>
      <c r="B43" s="202" t="str">
        <f ca="1">IF(試合情報とｻｲﾝ用①印刷!H22=0,"",試合情報とｻｲﾝ用①印刷!H22)</f>
        <v>c</v>
      </c>
      <c r="C43" s="520" t="str">
        <f ca="1">試合情報とｻｲﾝ用①印刷!G22</f>
        <v>湯田 温泉</v>
      </c>
      <c r="D43" s="521"/>
      <c r="E43" s="521"/>
      <c r="F43" s="521"/>
      <c r="G43" s="521"/>
      <c r="H43" s="522"/>
      <c r="I43" s="206">
        <f ca="1">入力と①ｽｺｱ重ね印刷!Z15</f>
        <v>0</v>
      </c>
      <c r="J43" s="200">
        <f ca="1">入力と①ｽｺｱ重ね印刷!AA15</f>
        <v>0</v>
      </c>
      <c r="K43" s="201">
        <f ca="1">入力と①ｽｺｱ重ね印刷!AB15</f>
        <v>0</v>
      </c>
      <c r="L43" s="201">
        <f ca="1">入力と①ｽｺｱ重ね印刷!AC15</f>
        <v>0</v>
      </c>
      <c r="M43" s="202">
        <f ca="1">入力と①ｽｺｱ重ね印刷!AD15</f>
        <v>0</v>
      </c>
      <c r="O43" s="200" t="str">
        <f>入力と①ｽｺｱ重ね印刷!I137</f>
        <v/>
      </c>
      <c r="P43" s="201" t="str">
        <f>入力と①ｽｺｱ重ね印刷!J137</f>
        <v/>
      </c>
      <c r="Q43" s="201" t="str">
        <f>入力と①ｽｺｱ重ね印刷!K137</f>
        <v/>
      </c>
      <c r="R43" s="201" t="str">
        <f>入力と①ｽｺｱ重ね印刷!L137</f>
        <v/>
      </c>
      <c r="S43" s="201" t="str">
        <f>入力と①ｽｺｱ重ね印刷!M137</f>
        <v/>
      </c>
      <c r="T43" s="201" t="str">
        <f>入力と①ｽｺｱ重ね印刷!N137</f>
        <v/>
      </c>
      <c r="U43" s="201" t="str">
        <f>入力と①ｽｺｱ重ね印刷!O137</f>
        <v/>
      </c>
      <c r="V43" s="202" t="str">
        <f>入力と①ｽｺｱ重ね印刷!P137</f>
        <v/>
      </c>
      <c r="X43" s="200"/>
      <c r="Y43" s="201"/>
      <c r="Z43" s="201"/>
      <c r="AA43" s="201"/>
      <c r="AB43" s="201"/>
      <c r="AC43" s="201"/>
      <c r="AD43" s="201"/>
      <c r="AE43" s="202"/>
    </row>
    <row r="44" spans="1:31" ht="12.75" customHeight="1" x14ac:dyDescent="0.2">
      <c r="A44" s="166">
        <f ca="1">試合情報とｻｲﾝ用①印刷!F23</f>
        <v>7</v>
      </c>
      <c r="B44" s="168" t="str">
        <f ca="1">IF(試合情報とｻｲﾝ用①印刷!H23=0,"",試合情報とｻｲﾝ用①印刷!H23)</f>
        <v/>
      </c>
      <c r="C44" s="514" t="str">
        <f ca="1">試合情報とｻｲﾝ用①印刷!G23</f>
        <v>宇部 岬</v>
      </c>
      <c r="D44" s="515"/>
      <c r="E44" s="515"/>
      <c r="F44" s="515"/>
      <c r="G44" s="515"/>
      <c r="H44" s="516"/>
      <c r="I44" s="171">
        <f ca="1">入力と①ｽｺｱ重ね印刷!Z16</f>
        <v>0</v>
      </c>
      <c r="J44" s="166">
        <f ca="1">入力と①ｽｺｱ重ね印刷!AA16</f>
        <v>0</v>
      </c>
      <c r="K44" s="167">
        <f ca="1">入力と①ｽｺｱ重ね印刷!AB16</f>
        <v>0</v>
      </c>
      <c r="L44" s="167">
        <f ca="1">入力と①ｽｺｱ重ね印刷!AC16</f>
        <v>0</v>
      </c>
      <c r="M44" s="168">
        <f ca="1">入力と①ｽｺｱ重ね印刷!AD16</f>
        <v>0</v>
      </c>
      <c r="O44" s="166" t="str">
        <f>入力と①ｽｺｱ重ね印刷!I138</f>
        <v/>
      </c>
      <c r="P44" s="167" t="str">
        <f>入力と①ｽｺｱ重ね印刷!J138</f>
        <v/>
      </c>
      <c r="Q44" s="167" t="str">
        <f>入力と①ｽｺｱ重ね印刷!K138</f>
        <v/>
      </c>
      <c r="R44" s="167" t="str">
        <f>入力と①ｽｺｱ重ね印刷!L138</f>
        <v/>
      </c>
      <c r="S44" s="167" t="str">
        <f>入力と①ｽｺｱ重ね印刷!M138</f>
        <v/>
      </c>
      <c r="T44" s="167" t="str">
        <f>入力と①ｽｺｱ重ね印刷!N138</f>
        <v/>
      </c>
      <c r="U44" s="167" t="str">
        <f>入力と①ｽｺｱ重ね印刷!O138</f>
        <v/>
      </c>
      <c r="V44" s="168" t="str">
        <f>入力と①ｽｺｱ重ね印刷!P138</f>
        <v/>
      </c>
      <c r="X44" s="166"/>
      <c r="Y44" s="167"/>
      <c r="Z44" s="167"/>
      <c r="AA44" s="167"/>
      <c r="AB44" s="167"/>
      <c r="AC44" s="167"/>
      <c r="AD44" s="167"/>
      <c r="AE44" s="168"/>
    </row>
    <row r="45" spans="1:31" ht="12.75" customHeight="1" x14ac:dyDescent="0.2">
      <c r="A45" s="200">
        <f ca="1">試合情報とｻｲﾝ用①印刷!F24</f>
        <v>8</v>
      </c>
      <c r="B45" s="202" t="str">
        <f ca="1">IF(試合情報とｻｲﾝ用①印刷!H24=0,"",試合情報とｻｲﾝ用①印刷!H24)</f>
        <v/>
      </c>
      <c r="C45" s="520" t="str">
        <f ca="1">試合情報とｻｲﾝ用①印刷!G24</f>
        <v>宇部 新川</v>
      </c>
      <c r="D45" s="521"/>
      <c r="E45" s="521"/>
      <c r="F45" s="521"/>
      <c r="G45" s="521"/>
      <c r="H45" s="522"/>
      <c r="I45" s="206">
        <f ca="1">入力と①ｽｺｱ重ね印刷!Z17</f>
        <v>0</v>
      </c>
      <c r="J45" s="200">
        <f ca="1">入力と①ｽｺｱ重ね印刷!AA17</f>
        <v>0</v>
      </c>
      <c r="K45" s="201">
        <f ca="1">入力と①ｽｺｱ重ね印刷!AB17</f>
        <v>0</v>
      </c>
      <c r="L45" s="201">
        <f ca="1">入力と①ｽｺｱ重ね印刷!AC17</f>
        <v>0</v>
      </c>
      <c r="M45" s="202">
        <f ca="1">入力と①ｽｺｱ重ね印刷!AD17</f>
        <v>0</v>
      </c>
      <c r="O45" s="200" t="str">
        <f>入力と①ｽｺｱ重ね印刷!I139</f>
        <v/>
      </c>
      <c r="P45" s="201" t="str">
        <f>入力と①ｽｺｱ重ね印刷!J139</f>
        <v/>
      </c>
      <c r="Q45" s="201" t="str">
        <f>入力と①ｽｺｱ重ね印刷!K139</f>
        <v/>
      </c>
      <c r="R45" s="201" t="str">
        <f>入力と①ｽｺｱ重ね印刷!L139</f>
        <v/>
      </c>
      <c r="S45" s="201" t="str">
        <f>入力と①ｽｺｱ重ね印刷!M139</f>
        <v/>
      </c>
      <c r="T45" s="201" t="str">
        <f>入力と①ｽｺｱ重ね印刷!N139</f>
        <v/>
      </c>
      <c r="U45" s="201" t="str">
        <f>入力と①ｽｺｱ重ね印刷!O139</f>
        <v/>
      </c>
      <c r="V45" s="202" t="str">
        <f>入力と①ｽｺｱ重ね印刷!P139</f>
        <v/>
      </c>
      <c r="X45" s="200"/>
      <c r="Y45" s="201"/>
      <c r="Z45" s="201"/>
      <c r="AA45" s="201"/>
      <c r="AB45" s="201"/>
      <c r="AC45" s="201"/>
      <c r="AD45" s="201"/>
      <c r="AE45" s="202"/>
    </row>
    <row r="46" spans="1:31" ht="12.75" customHeight="1" x14ac:dyDescent="0.2">
      <c r="A46" s="166">
        <f ca="1">試合情報とｻｲﾝ用①印刷!F25</f>
        <v>9</v>
      </c>
      <c r="B46" s="168" t="str">
        <f ca="1">IF(試合情報とｻｲﾝ用①印刷!H25=0,"",試合情報とｻｲﾝ用①印刷!H25)</f>
        <v/>
      </c>
      <c r="C46" s="514" t="str">
        <f ca="1">試合情報とｻｲﾝ用①印刷!G25</f>
        <v>小野田 港</v>
      </c>
      <c r="D46" s="515"/>
      <c r="E46" s="515"/>
      <c r="F46" s="515"/>
      <c r="G46" s="515"/>
      <c r="H46" s="516"/>
      <c r="I46" s="171">
        <f ca="1">入力と①ｽｺｱ重ね印刷!Z18</f>
        <v>0</v>
      </c>
      <c r="J46" s="166">
        <f ca="1">入力と①ｽｺｱ重ね印刷!AA18</f>
        <v>0</v>
      </c>
      <c r="K46" s="167">
        <f ca="1">入力と①ｽｺｱ重ね印刷!AB18</f>
        <v>0</v>
      </c>
      <c r="L46" s="167">
        <f ca="1">入力と①ｽｺｱ重ね印刷!AC18</f>
        <v>0</v>
      </c>
      <c r="M46" s="168">
        <f ca="1">入力と①ｽｺｱ重ね印刷!AD18</f>
        <v>0</v>
      </c>
      <c r="O46" s="166" t="str">
        <f>入力と①ｽｺｱ重ね印刷!I140</f>
        <v/>
      </c>
      <c r="P46" s="167" t="str">
        <f>入力と①ｽｺｱ重ね印刷!J140</f>
        <v/>
      </c>
      <c r="Q46" s="167" t="str">
        <f>入力と①ｽｺｱ重ね印刷!K140</f>
        <v/>
      </c>
      <c r="R46" s="167" t="str">
        <f>入力と①ｽｺｱ重ね印刷!L140</f>
        <v/>
      </c>
      <c r="S46" s="167" t="str">
        <f>入力と①ｽｺｱ重ね印刷!M140</f>
        <v/>
      </c>
      <c r="T46" s="167" t="str">
        <f>入力と①ｽｺｱ重ね印刷!N140</f>
        <v/>
      </c>
      <c r="U46" s="167" t="str">
        <f>入力と①ｽｺｱ重ね印刷!O140</f>
        <v/>
      </c>
      <c r="V46" s="168" t="str">
        <f>入力と①ｽｺｱ重ね印刷!P140</f>
        <v/>
      </c>
      <c r="X46" s="166"/>
      <c r="Y46" s="167"/>
      <c r="Z46" s="167"/>
      <c r="AA46" s="167"/>
      <c r="AB46" s="167"/>
      <c r="AC46" s="167"/>
      <c r="AD46" s="167"/>
      <c r="AE46" s="168"/>
    </row>
    <row r="47" spans="1:31" ht="12.75" customHeight="1" x14ac:dyDescent="0.2">
      <c r="A47" s="200">
        <f ca="1">試合情報とｻｲﾝ用①印刷!F26</f>
        <v>10</v>
      </c>
      <c r="B47" s="202" t="str">
        <f ca="1">IF(試合情報とｻｲﾝ用①印刷!H26=0,"",試合情報とｻｲﾝ用①印刷!H26)</f>
        <v/>
      </c>
      <c r="C47" s="520" t="str">
        <f ca="1">試合情報とｻｲﾝ用①印刷!G26</f>
        <v>浜 河内</v>
      </c>
      <c r="D47" s="521"/>
      <c r="E47" s="521"/>
      <c r="F47" s="521"/>
      <c r="G47" s="521"/>
      <c r="H47" s="522"/>
      <c r="I47" s="206">
        <f ca="1">入力と①ｽｺｱ重ね印刷!Z19</f>
        <v>0</v>
      </c>
      <c r="J47" s="200">
        <f ca="1">入力と①ｽｺｱ重ね印刷!AA19</f>
        <v>0</v>
      </c>
      <c r="K47" s="201">
        <f ca="1">入力と①ｽｺｱ重ね印刷!AB19</f>
        <v>0</v>
      </c>
      <c r="L47" s="201">
        <f ca="1">入力と①ｽｺｱ重ね印刷!AC19</f>
        <v>0</v>
      </c>
      <c r="M47" s="202">
        <f ca="1">入力と①ｽｺｱ重ね印刷!AD19</f>
        <v>0</v>
      </c>
      <c r="O47" s="200" t="str">
        <f>入力と①ｽｺｱ重ね印刷!I141</f>
        <v/>
      </c>
      <c r="P47" s="201" t="str">
        <f>入力と①ｽｺｱ重ね印刷!J141</f>
        <v/>
      </c>
      <c r="Q47" s="201" t="str">
        <f>入力と①ｽｺｱ重ね印刷!K141</f>
        <v/>
      </c>
      <c r="R47" s="201" t="str">
        <f>入力と①ｽｺｱ重ね印刷!L141</f>
        <v/>
      </c>
      <c r="S47" s="201" t="str">
        <f>入力と①ｽｺｱ重ね印刷!M141</f>
        <v/>
      </c>
      <c r="T47" s="201" t="str">
        <f>入力と①ｽｺｱ重ね印刷!N141</f>
        <v/>
      </c>
      <c r="U47" s="201" t="str">
        <f>入力と①ｽｺｱ重ね印刷!O141</f>
        <v/>
      </c>
      <c r="V47" s="202" t="str">
        <f>入力と①ｽｺｱ重ね印刷!P141</f>
        <v/>
      </c>
      <c r="X47" s="200"/>
      <c r="Y47" s="201"/>
      <c r="Z47" s="201"/>
      <c r="AA47" s="201"/>
      <c r="AB47" s="201"/>
      <c r="AC47" s="201"/>
      <c r="AD47" s="201"/>
      <c r="AE47" s="202"/>
    </row>
    <row r="48" spans="1:31" ht="12.75" customHeight="1" x14ac:dyDescent="0.2">
      <c r="A48" s="166">
        <f ca="1">試合情報とｻｲﾝ用①印刷!F27</f>
        <v>11</v>
      </c>
      <c r="B48" s="168" t="str">
        <f ca="1">IF(試合情報とｻｲﾝ用①印刷!H27=0,"",試合情報とｻｲﾝ用①印刷!H27)</f>
        <v/>
      </c>
      <c r="C48" s="514" t="str">
        <f ca="1">試合情報とｻｲﾝ用①印刷!G27</f>
        <v>守内 かさ神</v>
      </c>
      <c r="D48" s="515"/>
      <c r="E48" s="515"/>
      <c r="F48" s="515"/>
      <c r="G48" s="515"/>
      <c r="H48" s="516"/>
      <c r="I48" s="171">
        <f ca="1">入力と①ｽｺｱ重ね印刷!Z20</f>
        <v>0</v>
      </c>
      <c r="J48" s="166">
        <f ca="1">入力と①ｽｺｱ重ね印刷!AA20</f>
        <v>0</v>
      </c>
      <c r="K48" s="167">
        <f ca="1">入力と①ｽｺｱ重ね印刷!AB20</f>
        <v>0</v>
      </c>
      <c r="L48" s="167">
        <f ca="1">入力と①ｽｺｱ重ね印刷!AC20</f>
        <v>0</v>
      </c>
      <c r="M48" s="168">
        <f ca="1">入力と①ｽｺｱ重ね印刷!AD20</f>
        <v>0</v>
      </c>
      <c r="O48" s="166" t="str">
        <f>入力と①ｽｺｱ重ね印刷!I142</f>
        <v/>
      </c>
      <c r="P48" s="167" t="str">
        <f>入力と①ｽｺｱ重ね印刷!J142</f>
        <v/>
      </c>
      <c r="Q48" s="167" t="str">
        <f>入力と①ｽｺｱ重ね印刷!K142</f>
        <v/>
      </c>
      <c r="R48" s="167" t="str">
        <f>入力と①ｽｺｱ重ね印刷!L142</f>
        <v/>
      </c>
      <c r="S48" s="167" t="str">
        <f>入力と①ｽｺｱ重ね印刷!M142</f>
        <v/>
      </c>
      <c r="T48" s="167" t="str">
        <f>入力と①ｽｺｱ重ね印刷!N142</f>
        <v/>
      </c>
      <c r="U48" s="167" t="str">
        <f>入力と①ｽｺｱ重ね印刷!O142</f>
        <v/>
      </c>
      <c r="V48" s="168" t="str">
        <f>入力と①ｽｺｱ重ね印刷!P142</f>
        <v/>
      </c>
      <c r="X48" s="166"/>
      <c r="Y48" s="167"/>
      <c r="Z48" s="167"/>
      <c r="AA48" s="167"/>
      <c r="AB48" s="167"/>
      <c r="AC48" s="167"/>
      <c r="AD48" s="167"/>
      <c r="AE48" s="168"/>
    </row>
    <row r="49" spans="1:31" ht="12.75" customHeight="1" x14ac:dyDescent="0.2">
      <c r="A49" s="200">
        <f ca="1">試合情報とｻｲﾝ用①印刷!F28</f>
        <v>12</v>
      </c>
      <c r="B49" s="202" t="str">
        <f ca="1">IF(試合情報とｻｲﾝ用①印刷!H28=0,"",試合情報とｻｲﾝ用①印刷!H28)</f>
        <v/>
      </c>
      <c r="C49" s="520" t="str">
        <f ca="1">試合情報とｻｲﾝ用①印刷!G28</f>
        <v>清流 新岩国</v>
      </c>
      <c r="D49" s="521"/>
      <c r="E49" s="521"/>
      <c r="F49" s="521"/>
      <c r="G49" s="521"/>
      <c r="H49" s="522"/>
      <c r="I49" s="206">
        <f ca="1">入力と①ｽｺｱ重ね印刷!Z21</f>
        <v>0</v>
      </c>
      <c r="J49" s="200">
        <f ca="1">入力と①ｽｺｱ重ね印刷!AA21</f>
        <v>0</v>
      </c>
      <c r="K49" s="201">
        <f ca="1">入力と①ｽｺｱ重ね印刷!AB21</f>
        <v>0</v>
      </c>
      <c r="L49" s="201">
        <f ca="1">入力と①ｽｺｱ重ね印刷!AC21</f>
        <v>0</v>
      </c>
      <c r="M49" s="202">
        <f ca="1">入力と①ｽｺｱ重ね印刷!AD21</f>
        <v>0</v>
      </c>
      <c r="O49" s="200" t="str">
        <f>入力と①ｽｺｱ重ね印刷!I143</f>
        <v/>
      </c>
      <c r="P49" s="201" t="str">
        <f>入力と①ｽｺｱ重ね印刷!J143</f>
        <v/>
      </c>
      <c r="Q49" s="201" t="str">
        <f>入力と①ｽｺｱ重ね印刷!K143</f>
        <v/>
      </c>
      <c r="R49" s="201" t="str">
        <f>入力と①ｽｺｱ重ね印刷!L143</f>
        <v/>
      </c>
      <c r="S49" s="201" t="str">
        <f>入力と①ｽｺｱ重ね印刷!M143</f>
        <v/>
      </c>
      <c r="T49" s="201" t="str">
        <f>入力と①ｽｺｱ重ね印刷!N143</f>
        <v/>
      </c>
      <c r="U49" s="201" t="str">
        <f>入力と①ｽｺｱ重ね印刷!O143</f>
        <v/>
      </c>
      <c r="V49" s="202" t="str">
        <f>入力と①ｽｺｱ重ね印刷!P143</f>
        <v/>
      </c>
      <c r="X49" s="200"/>
      <c r="Y49" s="201"/>
      <c r="Z49" s="201"/>
      <c r="AA49" s="201"/>
      <c r="AB49" s="201"/>
      <c r="AC49" s="201"/>
      <c r="AD49" s="201"/>
      <c r="AE49" s="202"/>
    </row>
    <row r="50" spans="1:31" ht="12.75" customHeight="1" x14ac:dyDescent="0.2">
      <c r="A50" s="166">
        <f ca="1">試合情報とｻｲﾝ用①印刷!F29</f>
        <v>13</v>
      </c>
      <c r="B50" s="168" t="str">
        <f ca="1">IF(試合情報とｻｲﾝ用①印刷!H29=0,"",試合情報とｻｲﾝ用①印刷!H29)</f>
        <v/>
      </c>
      <c r="C50" s="514" t="str">
        <f ca="1">試合情報とｻｲﾝ用①印刷!G29</f>
        <v>和木 厚保</v>
      </c>
      <c r="D50" s="515"/>
      <c r="E50" s="515"/>
      <c r="F50" s="515"/>
      <c r="G50" s="515"/>
      <c r="H50" s="516"/>
      <c r="I50" s="171">
        <f ca="1">入力と①ｽｺｱ重ね印刷!Z22</f>
        <v>0</v>
      </c>
      <c r="J50" s="166">
        <f ca="1">入力と①ｽｺｱ重ね印刷!AA22</f>
        <v>0</v>
      </c>
      <c r="K50" s="167">
        <f ca="1">入力と①ｽｺｱ重ね印刷!AB22</f>
        <v>0</v>
      </c>
      <c r="L50" s="167">
        <f ca="1">入力と①ｽｺｱ重ね印刷!AC22</f>
        <v>0</v>
      </c>
      <c r="M50" s="168">
        <f ca="1">入力と①ｽｺｱ重ね印刷!AD22</f>
        <v>0</v>
      </c>
      <c r="O50" s="166" t="str">
        <f>入力と①ｽｺｱ重ね印刷!I144</f>
        <v/>
      </c>
      <c r="P50" s="167" t="str">
        <f>入力と①ｽｺｱ重ね印刷!J144</f>
        <v/>
      </c>
      <c r="Q50" s="167" t="str">
        <f>入力と①ｽｺｱ重ね印刷!K144</f>
        <v/>
      </c>
      <c r="R50" s="167" t="str">
        <f>入力と①ｽｺｱ重ね印刷!L144</f>
        <v/>
      </c>
      <c r="S50" s="167" t="str">
        <f>入力と①ｽｺｱ重ね印刷!M144</f>
        <v/>
      </c>
      <c r="T50" s="167" t="str">
        <f>入力と①ｽｺｱ重ね印刷!N144</f>
        <v/>
      </c>
      <c r="U50" s="167" t="str">
        <f>入力と①ｽｺｱ重ね印刷!O144</f>
        <v/>
      </c>
      <c r="V50" s="168" t="str">
        <f>入力と①ｽｺｱ重ね印刷!P144</f>
        <v/>
      </c>
      <c r="X50" s="166"/>
      <c r="Y50" s="167"/>
      <c r="Z50" s="167"/>
      <c r="AA50" s="167"/>
      <c r="AB50" s="167"/>
      <c r="AC50" s="167"/>
      <c r="AD50" s="167"/>
      <c r="AE50" s="168"/>
    </row>
    <row r="51" spans="1:31" ht="12.75" customHeight="1" x14ac:dyDescent="0.2">
      <c r="A51" s="200">
        <f ca="1">試合情報とｻｲﾝ用①印刷!F30</f>
        <v>14</v>
      </c>
      <c r="B51" s="202" t="str">
        <f ca="1">IF(試合情報とｻｲﾝ用①印刷!H30=0,"",試合情報とｻｲﾝ用①印刷!H30)</f>
        <v/>
      </c>
      <c r="C51" s="520" t="str">
        <f ca="1">試合情報とｻｲﾝ用①印刷!G30</f>
        <v>戸田 生野屋</v>
      </c>
      <c r="D51" s="521"/>
      <c r="E51" s="521"/>
      <c r="F51" s="521"/>
      <c r="G51" s="521"/>
      <c r="H51" s="522"/>
      <c r="I51" s="206">
        <f ca="1">入力と①ｽｺｱ重ね印刷!Z23</f>
        <v>0</v>
      </c>
      <c r="J51" s="200">
        <f ca="1">入力と①ｽｺｱ重ね印刷!AA23</f>
        <v>0</v>
      </c>
      <c r="K51" s="201">
        <f ca="1">入力と①ｽｺｱ重ね印刷!AB23</f>
        <v>0</v>
      </c>
      <c r="L51" s="201">
        <f ca="1">入力と①ｽｺｱ重ね印刷!AC23</f>
        <v>0</v>
      </c>
      <c r="M51" s="202">
        <f ca="1">入力と①ｽｺｱ重ね印刷!AD23</f>
        <v>0</v>
      </c>
      <c r="O51" s="200" t="str">
        <f>入力と①ｽｺｱ重ね印刷!I145</f>
        <v/>
      </c>
      <c r="P51" s="201" t="str">
        <f>入力と①ｽｺｱ重ね印刷!J145</f>
        <v/>
      </c>
      <c r="Q51" s="201" t="str">
        <f>入力と①ｽｺｱ重ね印刷!K145</f>
        <v/>
      </c>
      <c r="R51" s="201" t="str">
        <f>入力と①ｽｺｱ重ね印刷!L145</f>
        <v/>
      </c>
      <c r="S51" s="201" t="str">
        <f>入力と①ｽｺｱ重ね印刷!M145</f>
        <v/>
      </c>
      <c r="T51" s="201" t="str">
        <f>入力と①ｽｺｱ重ね印刷!N145</f>
        <v/>
      </c>
      <c r="U51" s="201" t="str">
        <f>入力と①ｽｺｱ重ね印刷!O145</f>
        <v/>
      </c>
      <c r="V51" s="202" t="str">
        <f>入力と①ｽｺｱ重ね印刷!P145</f>
        <v/>
      </c>
      <c r="X51" s="200"/>
      <c r="Y51" s="201"/>
      <c r="Z51" s="201"/>
      <c r="AA51" s="201"/>
      <c r="AB51" s="201"/>
      <c r="AC51" s="201"/>
      <c r="AD51" s="201"/>
      <c r="AE51" s="202"/>
    </row>
    <row r="52" spans="1:31" ht="12.75" customHeight="1" x14ac:dyDescent="0.2">
      <c r="A52" s="166">
        <f ca="1">試合情報とｻｲﾝ用①印刷!F31</f>
        <v>15</v>
      </c>
      <c r="B52" s="168" t="str">
        <f ca="1">IF(試合情報とｻｲﾝ用①印刷!H31=0,"",試合情報とｻｲﾝ用①印刷!H31)</f>
        <v/>
      </c>
      <c r="C52" s="514" t="str">
        <f ca="1">試合情報とｻｲﾝ用①印刷!G31</f>
        <v>目出 特牛</v>
      </c>
      <c r="D52" s="515"/>
      <c r="E52" s="515"/>
      <c r="F52" s="515"/>
      <c r="G52" s="515"/>
      <c r="H52" s="516"/>
      <c r="I52" s="171">
        <f ca="1">入力と①ｽｺｱ重ね印刷!Z24</f>
        <v>0</v>
      </c>
      <c r="J52" s="166">
        <f ca="1">入力と①ｽｺｱ重ね印刷!AA24</f>
        <v>0</v>
      </c>
      <c r="K52" s="167">
        <f ca="1">入力と①ｽｺｱ重ね印刷!AB24</f>
        <v>0</v>
      </c>
      <c r="L52" s="167">
        <f ca="1">入力と①ｽｺｱ重ね印刷!AC24</f>
        <v>0</v>
      </c>
      <c r="M52" s="168">
        <f ca="1">入力と①ｽｺｱ重ね印刷!AD24</f>
        <v>0</v>
      </c>
      <c r="O52" s="166" t="str">
        <f>入力と①ｽｺｱ重ね印刷!I146</f>
        <v/>
      </c>
      <c r="P52" s="167" t="str">
        <f>入力と①ｽｺｱ重ね印刷!J146</f>
        <v/>
      </c>
      <c r="Q52" s="167" t="str">
        <f>入力と①ｽｺｱ重ね印刷!K146</f>
        <v/>
      </c>
      <c r="R52" s="167" t="str">
        <f>入力と①ｽｺｱ重ね印刷!L146</f>
        <v/>
      </c>
      <c r="S52" s="167" t="str">
        <f>入力と①ｽｺｱ重ね印刷!M146</f>
        <v/>
      </c>
      <c r="T52" s="167" t="str">
        <f>入力と①ｽｺｱ重ね印刷!N146</f>
        <v/>
      </c>
      <c r="U52" s="167" t="str">
        <f>入力と①ｽｺｱ重ね印刷!O146</f>
        <v/>
      </c>
      <c r="V52" s="168" t="str">
        <f>入力と①ｽｺｱ重ね印刷!P146</f>
        <v/>
      </c>
      <c r="X52" s="166"/>
      <c r="Y52" s="167"/>
      <c r="Z52" s="167"/>
      <c r="AA52" s="167"/>
      <c r="AB52" s="167"/>
      <c r="AC52" s="167"/>
      <c r="AD52" s="167"/>
      <c r="AE52" s="168"/>
    </row>
    <row r="53" spans="1:31" ht="12.75" customHeight="1" x14ac:dyDescent="0.2">
      <c r="A53" s="207">
        <f ca="1">試合情報とｻｲﾝ用①印刷!F32</f>
        <v>16</v>
      </c>
      <c r="B53" s="208" t="str">
        <f ca="1">IF(試合情報とｻｲﾝ用①印刷!H32=0,"",試合情報とｻｲﾝ用①印刷!H32)</f>
        <v/>
      </c>
      <c r="C53" s="520" t="str">
        <f ca="1">試合情報とｻｲﾝ用①印刷!G32</f>
        <v>幡生 厚東</v>
      </c>
      <c r="D53" s="521"/>
      <c r="E53" s="521"/>
      <c r="F53" s="521"/>
      <c r="G53" s="521"/>
      <c r="H53" s="522"/>
      <c r="I53" s="206">
        <f ca="1">入力と①ｽｺｱ重ね印刷!Z25</f>
        <v>0</v>
      </c>
      <c r="J53" s="207">
        <f ca="1">入力と①ｽｺｱ重ね印刷!AA25</f>
        <v>0</v>
      </c>
      <c r="K53" s="201">
        <f ca="1">入力と①ｽｺｱ重ね印刷!AB25</f>
        <v>0</v>
      </c>
      <c r="L53" s="209">
        <f ca="1">入力と①ｽｺｱ重ね印刷!AC25</f>
        <v>0</v>
      </c>
      <c r="M53" s="208">
        <f ca="1">入力と①ｽｺｱ重ね印刷!AD25</f>
        <v>0</v>
      </c>
      <c r="O53" s="200" t="str">
        <f>入力と①ｽｺｱ重ね印刷!I147</f>
        <v/>
      </c>
      <c r="P53" s="201" t="str">
        <f>入力と①ｽｺｱ重ね印刷!J147</f>
        <v/>
      </c>
      <c r="Q53" s="201" t="str">
        <f>入力と①ｽｺｱ重ね印刷!K147</f>
        <v/>
      </c>
      <c r="R53" s="201" t="str">
        <f>入力と①ｽｺｱ重ね印刷!L147</f>
        <v/>
      </c>
      <c r="S53" s="201" t="str">
        <f>入力と①ｽｺｱ重ね印刷!M147</f>
        <v/>
      </c>
      <c r="T53" s="201" t="str">
        <f>入力と①ｽｺｱ重ね印刷!N147</f>
        <v/>
      </c>
      <c r="U53" s="201" t="str">
        <f>入力と①ｽｺｱ重ね印刷!O147</f>
        <v/>
      </c>
      <c r="V53" s="202" t="str">
        <f>入力と①ｽｺｱ重ね印刷!P147</f>
        <v/>
      </c>
      <c r="X53" s="200"/>
      <c r="Y53" s="201"/>
      <c r="Z53" s="201"/>
      <c r="AA53" s="201"/>
      <c r="AB53" s="201"/>
      <c r="AC53" s="201"/>
      <c r="AD53" s="201"/>
      <c r="AE53" s="202"/>
    </row>
    <row r="54" spans="1:31" ht="12.75" customHeight="1" x14ac:dyDescent="0.2">
      <c r="A54" s="517" t="str">
        <f ca="1">IF(試合情報とｻｲﾝ用①印刷!F34=101,"監督A",(試合情報とｻｲﾝ用①印刷!F34))</f>
        <v>監督A</v>
      </c>
      <c r="B54" s="519"/>
      <c r="C54" s="517" t="str">
        <f ca="1">IF(試合情報とｻｲﾝ用①印刷!G34="","",(試合情報とｻｲﾝ用①印刷!G34))</f>
        <v>飯井 三見</v>
      </c>
      <c r="D54" s="518"/>
      <c r="E54" s="518"/>
      <c r="F54" s="518"/>
      <c r="G54" s="518"/>
      <c r="H54" s="518"/>
      <c r="I54" s="519"/>
      <c r="J54" s="172">
        <f>入力と①ｽｺｱ重ね印刷!AA26</f>
        <v>0</v>
      </c>
      <c r="K54" s="172">
        <f>入力と①ｽｺｱ重ね印刷!AB26</f>
        <v>0</v>
      </c>
      <c r="L54" s="172">
        <f>入力と①ｽｺｱ重ね印刷!AC26</f>
        <v>0</v>
      </c>
      <c r="M54" s="170">
        <f>入力と①ｽｺｱ重ね印刷!AD26</f>
        <v>0</v>
      </c>
      <c r="O54" s="166" t="str">
        <f>入力と①ｽｺｱ重ね印刷!I148</f>
        <v/>
      </c>
      <c r="P54" s="167" t="str">
        <f>入力と①ｽｺｱ重ね印刷!J148</f>
        <v/>
      </c>
      <c r="Q54" s="167" t="str">
        <f>入力と①ｽｺｱ重ね印刷!K148</f>
        <v/>
      </c>
      <c r="R54" s="167" t="str">
        <f>入力と①ｽｺｱ重ね印刷!L148</f>
        <v/>
      </c>
      <c r="S54" s="167" t="str">
        <f>入力と①ｽｺｱ重ね印刷!M148</f>
        <v/>
      </c>
      <c r="T54" s="167" t="str">
        <f>入力と①ｽｺｱ重ね印刷!N148</f>
        <v/>
      </c>
      <c r="U54" s="167" t="str">
        <f>入力と①ｽｺｱ重ね印刷!O148</f>
        <v/>
      </c>
      <c r="V54" s="168" t="str">
        <f>入力と①ｽｺｱ重ね印刷!P148</f>
        <v/>
      </c>
      <c r="X54" s="173"/>
      <c r="Y54" s="174"/>
      <c r="Z54" s="174"/>
      <c r="AA54" s="174"/>
      <c r="AB54" s="174"/>
      <c r="AC54" s="174"/>
      <c r="AD54" s="174"/>
      <c r="AE54" s="175"/>
    </row>
    <row r="55" spans="1:31" ht="12.75" customHeight="1" x14ac:dyDescent="0.2">
      <c r="A55" s="520" t="str">
        <f ca="1">IF(試合情報とｻｲﾝ用①印刷!F35=102,"役員B",(試合情報とｻｲﾝ用①印刷!F35))</f>
        <v>役員B</v>
      </c>
      <c r="B55" s="522"/>
      <c r="C55" s="520" t="str">
        <f ca="1">IF(試合情報とｻｲﾝ用①印刷!G35="","",(試合情報とｻｲﾝ用①印刷!G35))</f>
        <v>玉江 越ケ浜</v>
      </c>
      <c r="D55" s="521"/>
      <c r="E55" s="521"/>
      <c r="F55" s="521"/>
      <c r="G55" s="521"/>
      <c r="H55" s="521"/>
      <c r="I55" s="522"/>
      <c r="J55" s="201">
        <f>入力と①ｽｺｱ重ね印刷!AA27</f>
        <v>0</v>
      </c>
      <c r="K55" s="201">
        <f>入力と①ｽｺｱ重ね印刷!AB27</f>
        <v>0</v>
      </c>
      <c r="L55" s="201">
        <f>入力と①ｽｺｱ重ね印刷!AC27</f>
        <v>0</v>
      </c>
      <c r="M55" s="202">
        <f>入力と①ｽｺｱ重ね印刷!AD27</f>
        <v>0</v>
      </c>
      <c r="O55" s="200" t="str">
        <f>入力と①ｽｺｱ重ね印刷!I149</f>
        <v/>
      </c>
      <c r="P55" s="201" t="str">
        <f>入力と①ｽｺｱ重ね印刷!J149</f>
        <v/>
      </c>
      <c r="Q55" s="201" t="str">
        <f>入力と①ｽｺｱ重ね印刷!K149</f>
        <v/>
      </c>
      <c r="R55" s="201" t="str">
        <f>入力と①ｽｺｱ重ね印刷!L149</f>
        <v/>
      </c>
      <c r="S55" s="201" t="str">
        <f>入力と①ｽｺｱ重ね印刷!M149</f>
        <v/>
      </c>
      <c r="T55" s="201" t="str">
        <f>入力と①ｽｺｱ重ね印刷!N149</f>
        <v/>
      </c>
      <c r="U55" s="201" t="str">
        <f>入力と①ｽｺｱ重ね印刷!O149</f>
        <v/>
      </c>
      <c r="V55" s="202" t="str">
        <f>入力と①ｽｺｱ重ね印刷!P149</f>
        <v/>
      </c>
      <c r="X55" s="108" t="s">
        <v>44</v>
      </c>
      <c r="Y55" s="109"/>
      <c r="Z55" s="109"/>
      <c r="AA55" s="109"/>
      <c r="AB55" s="109"/>
      <c r="AC55" s="109"/>
      <c r="AD55" s="109"/>
      <c r="AE55" s="110"/>
    </row>
    <row r="56" spans="1:31" ht="12.75" customHeight="1" x14ac:dyDescent="0.2">
      <c r="A56" s="514" t="str">
        <f ca="1">IF(試合情報とｻｲﾝ用①印刷!F36=103,"役員C",(試合情報とｻｲﾝ用①印刷!F36))</f>
        <v>役員C</v>
      </c>
      <c r="B56" s="516"/>
      <c r="C56" s="514" t="str">
        <f ca="1">IF(試合情報とｻｲﾝ用①印刷!G36="","",(試合情報とｻｲﾝ用①印刷!G36))</f>
        <v>奈古 木与</v>
      </c>
      <c r="D56" s="515"/>
      <c r="E56" s="515"/>
      <c r="F56" s="515"/>
      <c r="G56" s="515"/>
      <c r="H56" s="515"/>
      <c r="I56" s="516"/>
      <c r="J56" s="167">
        <f>入力と①ｽｺｱ重ね印刷!AA28</f>
        <v>0</v>
      </c>
      <c r="K56" s="167">
        <f>入力と①ｽｺｱ重ね印刷!AB28</f>
        <v>0</v>
      </c>
      <c r="L56" s="167">
        <f>入力と①ｽｺｱ重ね印刷!AC28</f>
        <v>0</v>
      </c>
      <c r="M56" s="168">
        <f>入力と①ｽｺｱ重ね印刷!AD28</f>
        <v>0</v>
      </c>
      <c r="O56" s="166" t="str">
        <f>入力と①ｽｺｱ重ね印刷!I150</f>
        <v/>
      </c>
      <c r="P56" s="167" t="str">
        <f>入力と①ｽｺｱ重ね印刷!J150</f>
        <v/>
      </c>
      <c r="Q56" s="167" t="str">
        <f>入力と①ｽｺｱ重ね印刷!K150</f>
        <v/>
      </c>
      <c r="R56" s="167" t="str">
        <f>入力と①ｽｺｱ重ね印刷!L150</f>
        <v/>
      </c>
      <c r="S56" s="167" t="str">
        <f>入力と①ｽｺｱ重ね印刷!M150</f>
        <v/>
      </c>
      <c r="T56" s="167" t="str">
        <f>入力と①ｽｺｱ重ね印刷!N150</f>
        <v/>
      </c>
      <c r="U56" s="167" t="str">
        <f>入力と①ｽｺｱ重ね印刷!O150</f>
        <v/>
      </c>
      <c r="V56" s="168" t="str">
        <f>入力と①ｽｺｱ重ね印刷!P150</f>
        <v/>
      </c>
      <c r="X56" s="531">
        <f>入力と①ｽｺｱ重ね印刷!B160</f>
        <v>0</v>
      </c>
      <c r="Y56" s="532"/>
      <c r="Z56" s="532"/>
      <c r="AA56" s="532"/>
      <c r="AB56" s="532"/>
      <c r="AC56" s="532"/>
      <c r="AD56" s="532"/>
      <c r="AE56" s="533"/>
    </row>
    <row r="57" spans="1:31" ht="12.75" customHeight="1" x14ac:dyDescent="0.2">
      <c r="A57" s="511" t="str">
        <f ca="1">IF(試合情報とｻｲﾝ用①印刷!F37=104,"役員D",(試合情報とｻｲﾝ用①印刷!F37))</f>
        <v>役員D</v>
      </c>
      <c r="B57" s="513"/>
      <c r="C57" s="511" t="str">
        <f ca="1">IF(試合情報とｻｲﾝ用①印刷!G37="","",(試合情報とｻｲﾝ用①印刷!G37))</f>
        <v>須佐 江崎</v>
      </c>
      <c r="D57" s="512"/>
      <c r="E57" s="512"/>
      <c r="F57" s="512"/>
      <c r="G57" s="512"/>
      <c r="H57" s="512"/>
      <c r="I57" s="513"/>
      <c r="J57" s="209">
        <f>入力と①ｽｺｱ重ね印刷!AA29</f>
        <v>0</v>
      </c>
      <c r="K57" s="209">
        <f>入力と①ｽｺｱ重ね印刷!AB29</f>
        <v>0</v>
      </c>
      <c r="L57" s="209">
        <f>入力と①ｽｺｱ重ね印刷!AC29</f>
        <v>0</v>
      </c>
      <c r="M57" s="208">
        <f>入力と①ｽｺｱ重ね印刷!AD29</f>
        <v>0</v>
      </c>
      <c r="O57" s="200" t="str">
        <f>入力と①ｽｺｱ重ね印刷!I151</f>
        <v/>
      </c>
      <c r="P57" s="201" t="str">
        <f>入力と①ｽｺｱ重ね印刷!J151</f>
        <v/>
      </c>
      <c r="Q57" s="201" t="str">
        <f>入力と①ｽｺｱ重ね印刷!K151</f>
        <v/>
      </c>
      <c r="R57" s="201" t="str">
        <f>入力と①ｽｺｱ重ね印刷!L151</f>
        <v/>
      </c>
      <c r="S57" s="201" t="str">
        <f>入力と①ｽｺｱ重ね印刷!M151</f>
        <v/>
      </c>
      <c r="T57" s="201" t="str">
        <f>入力と①ｽｺｱ重ね印刷!N151</f>
        <v/>
      </c>
      <c r="U57" s="201" t="str">
        <f>入力と①ｽｺｱ重ね印刷!O151</f>
        <v/>
      </c>
      <c r="V57" s="202" t="str">
        <f>入力と①ｽｺｱ重ね印刷!P151</f>
        <v/>
      </c>
      <c r="X57" s="531"/>
      <c r="Y57" s="532"/>
      <c r="Z57" s="532"/>
      <c r="AA57" s="532"/>
      <c r="AB57" s="532"/>
      <c r="AC57" s="532"/>
      <c r="AD57" s="532"/>
      <c r="AE57" s="533"/>
    </row>
    <row r="58" spans="1:31" ht="12.75" customHeight="1" x14ac:dyDescent="0.2">
      <c r="A58" s="65"/>
      <c r="B58" s="65"/>
      <c r="C58" s="50"/>
      <c r="D58" s="50"/>
      <c r="E58" s="50"/>
      <c r="F58" s="50"/>
      <c r="G58" s="50"/>
      <c r="I58" s="50"/>
      <c r="J58" s="50"/>
      <c r="K58" s="50"/>
      <c r="L58" s="50"/>
      <c r="M58" s="50"/>
      <c r="O58" s="166" t="str">
        <f>入力と①ｽｺｱ重ね印刷!I152</f>
        <v/>
      </c>
      <c r="P58" s="167" t="str">
        <f>入力と①ｽｺｱ重ね印刷!J152</f>
        <v/>
      </c>
      <c r="Q58" s="167" t="str">
        <f>入力と①ｽｺｱ重ね印刷!K152</f>
        <v/>
      </c>
      <c r="R58" s="167" t="str">
        <f>入力と①ｽｺｱ重ね印刷!L152</f>
        <v/>
      </c>
      <c r="S58" s="167" t="str">
        <f>入力と①ｽｺｱ重ね印刷!M152</f>
        <v/>
      </c>
      <c r="T58" s="167" t="str">
        <f>入力と①ｽｺｱ重ね印刷!N152</f>
        <v/>
      </c>
      <c r="U58" s="167" t="str">
        <f>入力と①ｽｺｱ重ね印刷!O152</f>
        <v/>
      </c>
      <c r="V58" s="168" t="str">
        <f>入力と①ｽｺｱ重ね印刷!P152</f>
        <v/>
      </c>
      <c r="X58" s="531"/>
      <c r="Y58" s="532"/>
      <c r="Z58" s="532"/>
      <c r="AA58" s="532"/>
      <c r="AB58" s="532"/>
      <c r="AC58" s="532"/>
      <c r="AD58" s="532"/>
      <c r="AE58" s="533"/>
    </row>
    <row r="59" spans="1:31" ht="12.75" customHeight="1" x14ac:dyDescent="0.2">
      <c r="A59" s="524" t="s">
        <v>164</v>
      </c>
      <c r="B59" s="524"/>
      <c r="C59" s="529" t="str">
        <f>試合情報とｻｲﾝ用①印刷!E8</f>
        <v>南 中川</v>
      </c>
      <c r="D59" s="529"/>
      <c r="E59" s="529"/>
      <c r="F59" s="529"/>
      <c r="G59" s="529"/>
      <c r="H59" s="271"/>
      <c r="I59" s="529" t="str">
        <f>試合情報とｻｲﾝ用①印刷!E9</f>
        <v>南 岩国</v>
      </c>
      <c r="J59" s="529"/>
      <c r="K59" s="529"/>
      <c r="L59" s="529"/>
      <c r="M59" s="529"/>
      <c r="O59" s="200" t="str">
        <f>入力と①ｽｺｱ重ね印刷!I153</f>
        <v/>
      </c>
      <c r="P59" s="201" t="str">
        <f>入力と①ｽｺｱ重ね印刷!J153</f>
        <v/>
      </c>
      <c r="Q59" s="201" t="str">
        <f>入力と①ｽｺｱ重ね印刷!K153</f>
        <v/>
      </c>
      <c r="R59" s="201" t="str">
        <f>入力と①ｽｺｱ重ね印刷!L153</f>
        <v/>
      </c>
      <c r="S59" s="201" t="str">
        <f>入力と①ｽｺｱ重ね印刷!M153</f>
        <v/>
      </c>
      <c r="T59" s="201" t="str">
        <f>入力と①ｽｺｱ重ね印刷!N153</f>
        <v/>
      </c>
      <c r="U59" s="201" t="str">
        <f>入力と①ｽｺｱ重ね印刷!O153</f>
        <v/>
      </c>
      <c r="V59" s="202" t="str">
        <f>入力と①ｽｺｱ重ね印刷!P153</f>
        <v/>
      </c>
      <c r="X59" s="531">
        <f>入力と①ｽｺｱ重ね印刷!B161</f>
        <v>0</v>
      </c>
      <c r="Y59" s="532"/>
      <c r="Z59" s="532"/>
      <c r="AA59" s="532"/>
      <c r="AB59" s="532"/>
      <c r="AC59" s="532"/>
      <c r="AD59" s="532"/>
      <c r="AE59" s="533"/>
    </row>
    <row r="60" spans="1:31" ht="12.75" customHeight="1" x14ac:dyDescent="0.2">
      <c r="A60" s="545" t="s">
        <v>46</v>
      </c>
      <c r="B60" s="545"/>
      <c r="C60" s="530" t="str">
        <f>試合情報とｻｲﾝ用①印刷!E10</f>
        <v>東 新川</v>
      </c>
      <c r="D60" s="530"/>
      <c r="E60" s="530"/>
      <c r="F60" s="530"/>
      <c r="G60" s="530"/>
      <c r="H60" s="51"/>
      <c r="I60" s="530" t="str">
        <f>試合情報とｻｲﾝ用①印刷!E11</f>
        <v>東 萩</v>
      </c>
      <c r="J60" s="530"/>
      <c r="K60" s="530"/>
      <c r="L60" s="530"/>
      <c r="M60" s="530"/>
      <c r="O60" s="166" t="str">
        <f>入力と①ｽｺｱ重ね印刷!I154</f>
        <v/>
      </c>
      <c r="P60" s="167" t="str">
        <f>入力と①ｽｺｱ重ね印刷!J154</f>
        <v/>
      </c>
      <c r="Q60" s="167" t="str">
        <f>入力と①ｽｺｱ重ね印刷!K154</f>
        <v/>
      </c>
      <c r="R60" s="167" t="str">
        <f>入力と①ｽｺｱ重ね印刷!L154</f>
        <v/>
      </c>
      <c r="S60" s="167" t="str">
        <f>入力と①ｽｺｱ重ね印刷!M154</f>
        <v/>
      </c>
      <c r="T60" s="167" t="str">
        <f>入力と①ｽｺｱ重ね印刷!N154</f>
        <v/>
      </c>
      <c r="U60" s="167" t="str">
        <f>入力と①ｽｺｱ重ね印刷!O154</f>
        <v/>
      </c>
      <c r="V60" s="168" t="str">
        <f>入力と①ｽｺｱ重ね印刷!P154</f>
        <v/>
      </c>
      <c r="X60" s="531"/>
      <c r="Y60" s="532"/>
      <c r="Z60" s="532"/>
      <c r="AA60" s="532"/>
      <c r="AB60" s="532"/>
      <c r="AC60" s="532"/>
      <c r="AD60" s="532"/>
      <c r="AE60" s="533"/>
    </row>
    <row r="61" spans="1:31" ht="12.75" customHeight="1" x14ac:dyDescent="0.2">
      <c r="A61" s="544" t="str">
        <f>IF(試合情報とｻｲﾝ用①印刷!D12="","",試合情報とｻｲﾝ用①印刷!D12)</f>
        <v>ＭＯ</v>
      </c>
      <c r="B61" s="544"/>
      <c r="C61" s="529" t="str">
        <f>試合情報とｻｲﾝ用①印刷!E12</f>
        <v>西 岩国</v>
      </c>
      <c r="D61" s="529"/>
      <c r="E61" s="529"/>
      <c r="F61" s="529"/>
      <c r="G61" s="529"/>
      <c r="H61" s="272"/>
      <c r="I61" s="529">
        <f>試合情報とｻｲﾝ用①印刷!E13</f>
        <v>0</v>
      </c>
      <c r="J61" s="529"/>
      <c r="K61" s="529"/>
      <c r="L61" s="529"/>
      <c r="M61" s="529"/>
      <c r="O61" s="207" t="str">
        <f>入力と①ｽｺｱ重ね印刷!I155</f>
        <v/>
      </c>
      <c r="P61" s="209" t="str">
        <f>入力と①ｽｺｱ重ね印刷!J155</f>
        <v/>
      </c>
      <c r="Q61" s="209" t="str">
        <f>入力と①ｽｺｱ重ね印刷!K155</f>
        <v/>
      </c>
      <c r="R61" s="209" t="str">
        <f>入力と①ｽｺｱ重ね印刷!L155</f>
        <v/>
      </c>
      <c r="S61" s="209" t="str">
        <f>入力と①ｽｺｱ重ね印刷!M155</f>
        <v/>
      </c>
      <c r="T61" s="209" t="str">
        <f>入力と①ｽｺｱ重ね印刷!N155</f>
        <v/>
      </c>
      <c r="U61" s="209" t="str">
        <f>入力と①ｽｺｱ重ね印刷!O155</f>
        <v/>
      </c>
      <c r="V61" s="208" t="str">
        <f>入力と①ｽｺｱ重ね印刷!P155</f>
        <v/>
      </c>
      <c r="X61" s="534"/>
      <c r="Y61" s="535"/>
      <c r="Z61" s="535"/>
      <c r="AA61" s="535"/>
      <c r="AB61" s="535"/>
      <c r="AC61" s="535"/>
      <c r="AD61" s="535"/>
      <c r="AE61" s="536"/>
    </row>
    <row r="62" spans="1:31" ht="7.5" customHeight="1" x14ac:dyDescent="0.2">
      <c r="A62" s="65"/>
      <c r="B62" s="65"/>
      <c r="C62" s="50"/>
      <c r="D62" s="50"/>
      <c r="E62" s="50"/>
      <c r="F62" s="50"/>
      <c r="G62" s="50"/>
      <c r="I62" s="50"/>
      <c r="J62" s="50"/>
      <c r="K62" s="50"/>
      <c r="L62" s="50"/>
      <c r="M62" s="50"/>
      <c r="O62" s="50"/>
      <c r="P62" s="50"/>
      <c r="Q62" s="50"/>
      <c r="R62" s="50"/>
      <c r="S62" s="50"/>
      <c r="T62" s="50"/>
      <c r="U62" s="50"/>
      <c r="V62" s="50"/>
    </row>
    <row r="63" spans="1:31" ht="3.75" customHeight="1" x14ac:dyDescent="0.2">
      <c r="A63" s="48"/>
      <c r="B63" s="48"/>
      <c r="C63" s="48"/>
      <c r="D63" s="48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48"/>
      <c r="U63" s="48"/>
      <c r="V63" s="48"/>
      <c r="W63" s="48"/>
      <c r="X63" s="48"/>
      <c r="Y63" s="48"/>
      <c r="Z63" s="48"/>
      <c r="AA63" s="48"/>
      <c r="AB63" s="48"/>
      <c r="AC63" s="48"/>
      <c r="AD63" s="48"/>
      <c r="AE63" s="48"/>
    </row>
    <row r="64" spans="1:31" ht="13.5" customHeight="1" x14ac:dyDescent="0.2"/>
    <row r="65" spans="5:9" ht="13.5" customHeight="1" x14ac:dyDescent="0.2"/>
    <row r="66" spans="5:9" ht="13.5" customHeight="1" x14ac:dyDescent="0.2">
      <c r="E66" s="66"/>
      <c r="I66" s="67"/>
    </row>
    <row r="67" spans="5:9" ht="13.5" customHeight="1" x14ac:dyDescent="0.2"/>
    <row r="68" spans="5:9" ht="13.5" customHeight="1" x14ac:dyDescent="0.2"/>
    <row r="69" spans="5:9" ht="13.5" customHeight="1" x14ac:dyDescent="0.2"/>
    <row r="70" spans="5:9" ht="13.5" customHeight="1" x14ac:dyDescent="0.2"/>
    <row r="71" spans="5:9" ht="13.5" customHeight="1" x14ac:dyDescent="0.2"/>
    <row r="72" spans="5:9" ht="13.5" customHeight="1" x14ac:dyDescent="0.2"/>
  </sheetData>
  <sheetProtection algorithmName="SHA-512" hashValue="ejqiDPyAa+Gm8RcitnthNCNTSbRes+oHYiEg0MdekJrb0vBT1i3wHzV5VWg5DExCJi0UDb5+xDMug+f0fV2D1w==" saltValue="SJF17HQFkS33KYV9pVkglg==" spinCount="100000" sheet="1" objects="1" scenarios="1" selectLockedCells="1"/>
  <mergeCells count="98">
    <mergeCell ref="W1:X1"/>
    <mergeCell ref="Y1:AE1"/>
    <mergeCell ref="A4:C4"/>
    <mergeCell ref="D4:E4"/>
    <mergeCell ref="G4:H4"/>
    <mergeCell ref="J4:K4"/>
    <mergeCell ref="P4:Q4"/>
    <mergeCell ref="R4:AE4"/>
    <mergeCell ref="N1:U1"/>
    <mergeCell ref="A5:C5"/>
    <mergeCell ref="D5:AE5"/>
    <mergeCell ref="B7:H7"/>
    <mergeCell ref="I7:J7"/>
    <mergeCell ref="L7:M7"/>
    <mergeCell ref="N7:S7"/>
    <mergeCell ref="V7:X7"/>
    <mergeCell ref="Y7:AE7"/>
    <mergeCell ref="I8:J8"/>
    <mergeCell ref="L8:M8"/>
    <mergeCell ref="I9:J9"/>
    <mergeCell ref="L9:M9"/>
    <mergeCell ref="O9:Q9"/>
    <mergeCell ref="I11:J11"/>
    <mergeCell ref="L11:M11"/>
    <mergeCell ref="J12:L12"/>
    <mergeCell ref="I13:J13"/>
    <mergeCell ref="L13:M13"/>
    <mergeCell ref="T9:V9"/>
    <mergeCell ref="X9:Z9"/>
    <mergeCell ref="AA9:AB9"/>
    <mergeCell ref="AC9:AE9"/>
    <mergeCell ref="A10:G10"/>
    <mergeCell ref="I10:J10"/>
    <mergeCell ref="L10:M10"/>
    <mergeCell ref="R10:S10"/>
    <mergeCell ref="AA10:AB10"/>
    <mergeCell ref="R9:S9"/>
    <mergeCell ref="A32:B32"/>
    <mergeCell ref="C29:H29"/>
    <mergeCell ref="C30:H30"/>
    <mergeCell ref="C31:H31"/>
    <mergeCell ref="C17:H17"/>
    <mergeCell ref="C22:H22"/>
    <mergeCell ref="C23:H23"/>
    <mergeCell ref="C24:H24"/>
    <mergeCell ref="C25:H25"/>
    <mergeCell ref="C26:H26"/>
    <mergeCell ref="C27:H27"/>
    <mergeCell ref="C28:H28"/>
    <mergeCell ref="C32:I32"/>
    <mergeCell ref="A54:B54"/>
    <mergeCell ref="C53:H53"/>
    <mergeCell ref="C52:H52"/>
    <mergeCell ref="A33:B33"/>
    <mergeCell ref="A34:B34"/>
    <mergeCell ref="A35:B35"/>
    <mergeCell ref="C40:H40"/>
    <mergeCell ref="C39:H39"/>
    <mergeCell ref="C38:H38"/>
    <mergeCell ref="C37:H37"/>
    <mergeCell ref="C51:H51"/>
    <mergeCell ref="C50:H50"/>
    <mergeCell ref="C54:I54"/>
    <mergeCell ref="C35:I35"/>
    <mergeCell ref="C34:I34"/>
    <mergeCell ref="C33:I33"/>
    <mergeCell ref="A55:B55"/>
    <mergeCell ref="A56:B56"/>
    <mergeCell ref="X56:AE58"/>
    <mergeCell ref="A57:B57"/>
    <mergeCell ref="C57:I57"/>
    <mergeCell ref="C56:I56"/>
    <mergeCell ref="C55:I55"/>
    <mergeCell ref="A59:B59"/>
    <mergeCell ref="C59:G59"/>
    <mergeCell ref="I59:M59"/>
    <mergeCell ref="X59:AE61"/>
    <mergeCell ref="A60:B60"/>
    <mergeCell ref="C60:G60"/>
    <mergeCell ref="I60:M60"/>
    <mergeCell ref="A61:B61"/>
    <mergeCell ref="C61:G61"/>
    <mergeCell ref="I61:M61"/>
    <mergeCell ref="C15:H15"/>
    <mergeCell ref="C18:H18"/>
    <mergeCell ref="C19:H19"/>
    <mergeCell ref="C20:H20"/>
    <mergeCell ref="C21:H21"/>
    <mergeCell ref="C16:H16"/>
    <mergeCell ref="C49:H49"/>
    <mergeCell ref="C48:H48"/>
    <mergeCell ref="C47:H47"/>
    <mergeCell ref="C41:H41"/>
    <mergeCell ref="C46:H46"/>
    <mergeCell ref="C45:H45"/>
    <mergeCell ref="C44:H44"/>
    <mergeCell ref="C43:H43"/>
    <mergeCell ref="C42:H42"/>
  </mergeCells>
  <phoneticPr fontId="1"/>
  <dataValidations disablePrompts="1" count="1">
    <dataValidation type="list" allowBlank="1" showInputMessage="1" showErrorMessage="1" sqref="R2 L2:L3" xr:uid="{00000000-0002-0000-0400-000000000000}">
      <formula1>",○"</formula1>
    </dataValidation>
  </dataValidations>
  <printOptions verticalCentered="1"/>
  <pageMargins left="0.70866141732283472" right="0.47244094488188981" top="0.39370078740157483" bottom="0.39370078740157483" header="0.11811023622047245" footer="0.47244094488188981"/>
  <pageSetup paperSize="9" orientation="portrait" horizontalDpi="4294967293" verticalDpi="4294967293" r:id="rId1"/>
  <headerFooter>
    <oddFooter>&amp;L&amp;"Meiryo UI,標準"&amp;9&amp;D[&amp;T]&amp;R&amp;"Meiryo UI,標準"&amp;9(公財)日本ハンドボール協会  　</oddFooter>
  </headerFooter>
  <drawing r:id="rId2"/>
  <legacyDrawing r:id="rId3"/>
  <oleObjects>
    <mc:AlternateContent xmlns:mc="http://schemas.openxmlformats.org/markup-compatibility/2006">
      <mc:Choice Requires="x14">
        <oleObject progId="Paint.Picture" shapeId="34817" r:id="rId4">
          <objectPr defaultSize="0" autoPict="0" r:id="rId5">
            <anchor moveWithCells="1">
              <from>
                <xdr:col>0</xdr:col>
                <xdr:colOff>31750</xdr:colOff>
                <xdr:row>0</xdr:row>
                <xdr:rowOff>12700</xdr:rowOff>
              </from>
              <to>
                <xdr:col>2</xdr:col>
                <xdr:colOff>127000</xdr:colOff>
                <xdr:row>2</xdr:row>
                <xdr:rowOff>38100</xdr:rowOff>
              </to>
            </anchor>
          </objectPr>
        </oleObject>
      </mc:Choice>
      <mc:Fallback>
        <oleObject progId="Paint.Picture" shapeId="34817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試合情報とｻｲﾝ用①印刷</vt:lpstr>
      <vt:lpstr>入力と①ｽｺｱ重ね印刷</vt:lpstr>
      <vt:lpstr>②③④完成ｽｺｱｼｰﾄ印刷</vt:lpstr>
      <vt:lpstr>ﾗﾝﾆﾝｸﾞｽｺｱ印刷</vt:lpstr>
      <vt:lpstr>ﾗﾝﾆﾝｸﾞｽｺｱ96</vt:lpstr>
      <vt:lpstr>ﾗﾝﾆﾝｸﾞｽｺｱ96!Print_Area</vt:lpstr>
      <vt:lpstr>ﾗﾝﾆﾝｸﾞｽｺｱ印刷!Print_Area</vt:lpstr>
      <vt:lpstr>試合情報とｻｲﾝ用①印刷!Print_Area</vt:lpstr>
      <vt:lpstr>入力と①ｽｺｱ重ね印刷!Print_Area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山口県ハンドボール協会</dc:creator>
  <cp:lastModifiedBy>慎一 末永</cp:lastModifiedBy>
  <cp:lastPrinted>2022-06-09T11:50:15Z</cp:lastPrinted>
  <dcterms:created xsi:type="dcterms:W3CDTF">2016-04-28T03:44:58Z</dcterms:created>
  <dcterms:modified xsi:type="dcterms:W3CDTF">2024-01-28T14:20:40Z</dcterms:modified>
</cp:coreProperties>
</file>